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HP\data\ne\ne-2015\nekkann Excel版\"/>
    </mc:Choice>
  </mc:AlternateContent>
  <bookViews>
    <workbookView xWindow="-15" yWindow="-15" windowWidth="10245" windowHeight="7845" tabRatio="738"/>
  </bookViews>
  <sheets>
    <sheet name="27年1月" sheetId="28" r:id="rId1"/>
    <sheet name="27年2月" sheetId="30" r:id="rId2"/>
    <sheet name="27年3月" sheetId="31" r:id="rId3"/>
    <sheet name="27年4月" sheetId="32" r:id="rId4"/>
    <sheet name="27年5月" sheetId="17" r:id="rId5"/>
    <sheet name="27年6月" sheetId="18" r:id="rId6"/>
    <sheet name="27年7月" sheetId="19" r:id="rId7"/>
    <sheet name="27年８月" sheetId="20" r:id="rId8"/>
    <sheet name="27年9月" sheetId="21" r:id="rId9"/>
    <sheet name="27年10月" sheetId="22" r:id="rId10"/>
    <sheet name="27年11月" sheetId="23" r:id="rId11"/>
    <sheet name="27年12月" sheetId="24" r:id="rId12"/>
    <sheet name="暦年" sheetId="33" r:id="rId13"/>
  </sheets>
  <definedNames>
    <definedName name="_xlnm.Print_Area" localSheetId="12">暦年!$A$1:$J$51</definedName>
  </definedNames>
  <calcPr calcId="152511" calcOnSave="0"/>
</workbook>
</file>

<file path=xl/calcChain.xml><?xml version="1.0" encoding="utf-8"?>
<calcChain xmlns="http://schemas.openxmlformats.org/spreadsheetml/2006/main">
  <c r="J43" i="33" l="1"/>
  <c r="J41" i="33"/>
  <c r="J31" i="33"/>
  <c r="J20" i="33"/>
  <c r="J14" i="33"/>
  <c r="D6" i="33"/>
  <c r="D8" i="33"/>
  <c r="I30" i="33"/>
  <c r="H30" i="33"/>
  <c r="G30" i="33"/>
  <c r="F30" i="33"/>
  <c r="E30" i="33"/>
  <c r="D30" i="33"/>
  <c r="C30" i="33"/>
  <c r="I29" i="33"/>
  <c r="H29" i="33"/>
  <c r="G29" i="33"/>
  <c r="F29" i="33"/>
  <c r="E29" i="33"/>
  <c r="D29" i="33"/>
  <c r="C29" i="33"/>
  <c r="H28" i="33"/>
  <c r="G28" i="33"/>
  <c r="F28" i="33"/>
  <c r="E28" i="33"/>
  <c r="D28" i="33"/>
  <c r="I27" i="33"/>
  <c r="H27" i="33"/>
  <c r="G27" i="33"/>
  <c r="F27" i="33"/>
  <c r="E27" i="33"/>
  <c r="D27" i="33"/>
  <c r="C27" i="33"/>
  <c r="I26" i="33"/>
  <c r="H26" i="33"/>
  <c r="G26" i="33"/>
  <c r="F26" i="33"/>
  <c r="E26" i="33"/>
  <c r="D26" i="33"/>
  <c r="C26" i="33"/>
  <c r="H45" i="33"/>
  <c r="G45" i="33"/>
  <c r="H39" i="33"/>
  <c r="G39" i="33"/>
  <c r="F39" i="33"/>
  <c r="E39" i="33"/>
  <c r="D39" i="33"/>
  <c r="I37" i="33"/>
  <c r="H37" i="33"/>
  <c r="G37" i="33"/>
  <c r="F37" i="33"/>
  <c r="E37" i="33"/>
  <c r="D37" i="33"/>
  <c r="C37" i="33"/>
  <c r="F35" i="33"/>
  <c r="F33" i="33"/>
  <c r="E33" i="33"/>
  <c r="D33" i="33"/>
  <c r="H24" i="33"/>
  <c r="G24" i="33"/>
  <c r="F24" i="33"/>
  <c r="E24" i="33"/>
  <c r="D24" i="33"/>
  <c r="H22" i="33"/>
  <c r="F22" i="33"/>
  <c r="D22" i="33"/>
  <c r="I18" i="33"/>
  <c r="H18" i="33"/>
  <c r="G18" i="33"/>
  <c r="F18" i="33"/>
  <c r="E18" i="33"/>
  <c r="D18" i="33"/>
  <c r="C18" i="33"/>
  <c r="I16" i="33"/>
  <c r="H16" i="33"/>
  <c r="G16" i="33"/>
  <c r="F16" i="33"/>
  <c r="E16" i="33"/>
  <c r="D16" i="33"/>
  <c r="C16" i="33"/>
  <c r="D12" i="33"/>
  <c r="H10" i="33"/>
  <c r="G10" i="33"/>
  <c r="F10" i="33"/>
  <c r="D10" i="33"/>
  <c r="H8" i="33"/>
  <c r="G8" i="33"/>
  <c r="F8" i="33"/>
  <c r="E8" i="33"/>
  <c r="I6" i="33"/>
  <c r="H6" i="33"/>
  <c r="G6" i="33"/>
  <c r="F6" i="33"/>
  <c r="E6" i="33"/>
  <c r="I45" i="24" l="1"/>
  <c r="J43" i="24"/>
  <c r="H43" i="24"/>
  <c r="J41" i="24"/>
  <c r="H41" i="24"/>
  <c r="G41" i="24"/>
  <c r="F41" i="24"/>
  <c r="E41" i="24"/>
  <c r="D41" i="24"/>
  <c r="D43" i="24" s="1"/>
  <c r="J31" i="24"/>
  <c r="H31" i="24"/>
  <c r="G31" i="24"/>
  <c r="F31" i="24"/>
  <c r="E31" i="24"/>
  <c r="D31" i="24"/>
  <c r="C31" i="24"/>
  <c r="C41" i="24" s="1"/>
  <c r="C43" i="24" s="1"/>
  <c r="J20" i="24"/>
  <c r="I20" i="24"/>
  <c r="H20" i="24"/>
  <c r="G20" i="24"/>
  <c r="F20" i="24"/>
  <c r="E20" i="24"/>
  <c r="D20" i="24"/>
  <c r="C20" i="24"/>
  <c r="J14" i="24"/>
  <c r="H14" i="24"/>
  <c r="G14" i="24"/>
  <c r="G43" i="24" s="1"/>
  <c r="F14" i="24"/>
  <c r="F43" i="24" s="1"/>
  <c r="E14" i="24"/>
  <c r="E43" i="24" s="1"/>
  <c r="D14" i="24"/>
  <c r="D14" i="23"/>
  <c r="I45" i="23"/>
  <c r="J43" i="23"/>
  <c r="F43" i="23"/>
  <c r="J41" i="23"/>
  <c r="H41" i="23"/>
  <c r="G41" i="23"/>
  <c r="G43" i="23" s="1"/>
  <c r="F41" i="23"/>
  <c r="E41" i="23"/>
  <c r="D41" i="23"/>
  <c r="D43" i="23" s="1"/>
  <c r="C41" i="23"/>
  <c r="C43" i="23" s="1"/>
  <c r="J31" i="23"/>
  <c r="H31" i="23"/>
  <c r="G31" i="23"/>
  <c r="F31" i="23"/>
  <c r="E31" i="23"/>
  <c r="D31" i="23"/>
  <c r="C31" i="23"/>
  <c r="J20" i="23"/>
  <c r="I20" i="23"/>
  <c r="H20" i="23"/>
  <c r="G20" i="23"/>
  <c r="F20" i="23"/>
  <c r="E20" i="23"/>
  <c r="D20" i="23"/>
  <c r="C20" i="23"/>
  <c r="J14" i="23"/>
  <c r="H14" i="23"/>
  <c r="H43" i="23" s="1"/>
  <c r="G14" i="23"/>
  <c r="F14" i="23"/>
  <c r="E14" i="23"/>
  <c r="I45" i="22"/>
  <c r="D43" i="22"/>
  <c r="J41" i="22"/>
  <c r="H41" i="22"/>
  <c r="G41" i="22"/>
  <c r="F41" i="22"/>
  <c r="E41" i="22"/>
  <c r="D41" i="22"/>
  <c r="C41" i="22"/>
  <c r="C43" i="22" s="1"/>
  <c r="J31" i="22"/>
  <c r="I31" i="22"/>
  <c r="H31" i="22"/>
  <c r="G31" i="22"/>
  <c r="F31" i="22"/>
  <c r="E31" i="22"/>
  <c r="D31" i="22"/>
  <c r="C31" i="22"/>
  <c r="J20" i="22"/>
  <c r="I20" i="22"/>
  <c r="H20" i="22"/>
  <c r="G20" i="22"/>
  <c r="F20" i="22"/>
  <c r="E20" i="22"/>
  <c r="D20" i="22"/>
  <c r="C20" i="22"/>
  <c r="J14" i="22"/>
  <c r="J43" i="22" s="1"/>
  <c r="H14" i="22"/>
  <c r="G14" i="22"/>
  <c r="F14" i="22"/>
  <c r="F43" i="22" s="1"/>
  <c r="E14" i="22"/>
  <c r="D14" i="22"/>
  <c r="J31" i="21"/>
  <c r="J41" i="21"/>
  <c r="J41" i="20"/>
  <c r="H41" i="20"/>
  <c r="G41" i="20"/>
  <c r="F41" i="20"/>
  <c r="E41" i="20"/>
  <c r="D41" i="20"/>
  <c r="E41" i="18"/>
  <c r="I45" i="21"/>
  <c r="I45" i="33" s="1"/>
  <c r="H31" i="21"/>
  <c r="H31" i="33" s="1"/>
  <c r="G31" i="21"/>
  <c r="G31" i="33" s="1"/>
  <c r="F31" i="21"/>
  <c r="F31" i="33" s="1"/>
  <c r="E31" i="21"/>
  <c r="E31" i="33" s="1"/>
  <c r="D31" i="21"/>
  <c r="D31" i="33" s="1"/>
  <c r="C31" i="21"/>
  <c r="C41" i="21" s="1"/>
  <c r="J14" i="21"/>
  <c r="H14" i="21"/>
  <c r="G14" i="21"/>
  <c r="F14" i="21"/>
  <c r="D14" i="21"/>
  <c r="J20" i="21"/>
  <c r="H20" i="21"/>
  <c r="H20" i="33" s="1"/>
  <c r="G20" i="21"/>
  <c r="G20" i="33" s="1"/>
  <c r="F20" i="21"/>
  <c r="F20" i="33" s="1"/>
  <c r="E20" i="21"/>
  <c r="E20" i="33" s="1"/>
  <c r="D20" i="21"/>
  <c r="C20" i="21"/>
  <c r="C20" i="33" s="1"/>
  <c r="I16" i="20"/>
  <c r="I6" i="18"/>
  <c r="I45" i="18"/>
  <c r="I39" i="18"/>
  <c r="I37" i="18"/>
  <c r="I35" i="18"/>
  <c r="I33" i="18"/>
  <c r="J31" i="18"/>
  <c r="J41" i="18" s="1"/>
  <c r="I30" i="18"/>
  <c r="I29" i="18"/>
  <c r="I28" i="18"/>
  <c r="I27" i="18"/>
  <c r="I26" i="18"/>
  <c r="I24" i="18"/>
  <c r="I22" i="18"/>
  <c r="J20" i="18"/>
  <c r="I18" i="18"/>
  <c r="I16" i="18"/>
  <c r="I20" i="18" s="1"/>
  <c r="J14" i="18"/>
  <c r="I12" i="18"/>
  <c r="I10" i="18"/>
  <c r="I8" i="18"/>
  <c r="H31" i="18"/>
  <c r="H41" i="18" s="1"/>
  <c r="H43" i="18" s="1"/>
  <c r="G31" i="18"/>
  <c r="G41" i="18" s="1"/>
  <c r="G43" i="18" s="1"/>
  <c r="F31" i="18"/>
  <c r="F41" i="18" s="1"/>
  <c r="E31" i="18"/>
  <c r="D31" i="18"/>
  <c r="D41" i="18" s="1"/>
  <c r="D43" i="18" s="1"/>
  <c r="C31" i="18"/>
  <c r="H14" i="18"/>
  <c r="G14" i="18"/>
  <c r="F14" i="18"/>
  <c r="E14" i="18"/>
  <c r="D14" i="18"/>
  <c r="H20" i="18"/>
  <c r="G20" i="18"/>
  <c r="F20" i="18"/>
  <c r="E20" i="18"/>
  <c r="D20" i="18"/>
  <c r="C20" i="18"/>
  <c r="I12" i="17"/>
  <c r="I12" i="31"/>
  <c r="J31" i="17"/>
  <c r="J41" i="17" s="1"/>
  <c r="H31" i="17"/>
  <c r="H41" i="17" s="1"/>
  <c r="H43" i="17" s="1"/>
  <c r="G31" i="17"/>
  <c r="G41" i="17" s="1"/>
  <c r="F31" i="17"/>
  <c r="F41" i="17" s="1"/>
  <c r="F43" i="17" s="1"/>
  <c r="E31" i="17"/>
  <c r="E41" i="17" s="1"/>
  <c r="D31" i="17"/>
  <c r="D41" i="17" s="1"/>
  <c r="D43" i="17" s="1"/>
  <c r="C31" i="17"/>
  <c r="C41" i="17" s="1"/>
  <c r="C43" i="17" s="1"/>
  <c r="J20" i="17"/>
  <c r="I20" i="17"/>
  <c r="H20" i="17"/>
  <c r="G20" i="17"/>
  <c r="F20" i="17"/>
  <c r="E20" i="17"/>
  <c r="D20" i="17"/>
  <c r="C20" i="17"/>
  <c r="J14" i="17"/>
  <c r="H14" i="17"/>
  <c r="G14" i="17"/>
  <c r="F14" i="17"/>
  <c r="E14" i="17"/>
  <c r="D14" i="17"/>
  <c r="I45" i="17"/>
  <c r="I39" i="17"/>
  <c r="I37" i="17"/>
  <c r="I35" i="17"/>
  <c r="I33" i="17"/>
  <c r="I30" i="17"/>
  <c r="I29" i="17"/>
  <c r="I28" i="17"/>
  <c r="I27" i="17"/>
  <c r="I26" i="17"/>
  <c r="I24" i="17"/>
  <c r="I22" i="17"/>
  <c r="I18" i="17"/>
  <c r="I16" i="17"/>
  <c r="I10" i="17"/>
  <c r="I8" i="17"/>
  <c r="I6" i="17"/>
  <c r="I10" i="32"/>
  <c r="G43" i="22" l="1"/>
  <c r="H43" i="22"/>
  <c r="E43" i="23"/>
  <c r="E43" i="22"/>
  <c r="I31" i="23"/>
  <c r="I31" i="24"/>
  <c r="J43" i="17"/>
  <c r="I14" i="17"/>
  <c r="G43" i="17"/>
  <c r="F43" i="18"/>
  <c r="E43" i="17"/>
  <c r="E43" i="18"/>
  <c r="I14" i="18"/>
  <c r="C43" i="21"/>
  <c r="F41" i="21"/>
  <c r="F41" i="33" s="1"/>
  <c r="E41" i="21"/>
  <c r="E41" i="33" s="1"/>
  <c r="I31" i="21"/>
  <c r="I14" i="21"/>
  <c r="D14" i="33"/>
  <c r="J43" i="21"/>
  <c r="G41" i="21"/>
  <c r="I20" i="21"/>
  <c r="I20" i="33" s="1"/>
  <c r="D20" i="33"/>
  <c r="D41" i="21"/>
  <c r="H41" i="21"/>
  <c r="J43" i="18"/>
  <c r="I31" i="18"/>
  <c r="I41" i="18" s="1"/>
  <c r="C41" i="18"/>
  <c r="C43" i="18" s="1"/>
  <c r="I31" i="17"/>
  <c r="I41" i="17" s="1"/>
  <c r="G41" i="31"/>
  <c r="E14" i="32"/>
  <c r="E14" i="33" s="1"/>
  <c r="E14" i="31"/>
  <c r="I45" i="32"/>
  <c r="I39" i="32"/>
  <c r="I37" i="32"/>
  <c r="I35" i="32"/>
  <c r="I33" i="32"/>
  <c r="J31" i="32"/>
  <c r="J41" i="32" s="1"/>
  <c r="H31" i="32"/>
  <c r="H41" i="32" s="1"/>
  <c r="G31" i="32"/>
  <c r="G41" i="32" s="1"/>
  <c r="F31" i="32"/>
  <c r="F41" i="32" s="1"/>
  <c r="E31" i="32"/>
  <c r="E41" i="32" s="1"/>
  <c r="D31" i="32"/>
  <c r="D41" i="32" s="1"/>
  <c r="C31" i="32"/>
  <c r="C41" i="32" s="1"/>
  <c r="I30" i="32"/>
  <c r="I29" i="32"/>
  <c r="I28" i="32"/>
  <c r="I27" i="32"/>
  <c r="I26" i="32"/>
  <c r="I24" i="32"/>
  <c r="I24" i="33" s="1"/>
  <c r="I22" i="32"/>
  <c r="J20" i="32"/>
  <c r="H20" i="32"/>
  <c r="G20" i="32"/>
  <c r="F20" i="32"/>
  <c r="E20" i="32"/>
  <c r="D20" i="32"/>
  <c r="C20" i="32"/>
  <c r="I18" i="32"/>
  <c r="I16" i="32"/>
  <c r="J14" i="32"/>
  <c r="H14" i="32"/>
  <c r="G14" i="32"/>
  <c r="F14" i="32"/>
  <c r="D14" i="32"/>
  <c r="I8" i="32"/>
  <c r="I8" i="33" s="1"/>
  <c r="I6" i="32"/>
  <c r="I45" i="31"/>
  <c r="I39" i="31"/>
  <c r="I37" i="31"/>
  <c r="I35" i="31"/>
  <c r="I33" i="31"/>
  <c r="J31" i="31"/>
  <c r="J41" i="31" s="1"/>
  <c r="J43" i="31" s="1"/>
  <c r="H31" i="31"/>
  <c r="H41" i="31" s="1"/>
  <c r="G31" i="31"/>
  <c r="F31" i="31"/>
  <c r="F41" i="31" s="1"/>
  <c r="E31" i="31"/>
  <c r="E41" i="31" s="1"/>
  <c r="D31" i="31"/>
  <c r="D41" i="31" s="1"/>
  <c r="C31" i="31"/>
  <c r="C41" i="31" s="1"/>
  <c r="I30" i="31"/>
  <c r="I29" i="31"/>
  <c r="I28" i="31"/>
  <c r="I27" i="31"/>
  <c r="I26" i="31"/>
  <c r="I24" i="31"/>
  <c r="I22" i="31"/>
  <c r="J20" i="31"/>
  <c r="H20" i="31"/>
  <c r="G20" i="31"/>
  <c r="F20" i="31"/>
  <c r="E20" i="31"/>
  <c r="D20" i="31"/>
  <c r="C20" i="31"/>
  <c r="I18" i="31"/>
  <c r="I16" i="31"/>
  <c r="J14" i="31"/>
  <c r="H14" i="31"/>
  <c r="G14" i="31"/>
  <c r="F14" i="31"/>
  <c r="D14" i="31"/>
  <c r="I10" i="31"/>
  <c r="I8" i="31"/>
  <c r="I6" i="31"/>
  <c r="I45" i="30"/>
  <c r="I39" i="30"/>
  <c r="I37" i="30"/>
  <c r="I35" i="30"/>
  <c r="I33" i="30"/>
  <c r="J31" i="30"/>
  <c r="J41" i="30" s="1"/>
  <c r="H31" i="30"/>
  <c r="H41" i="30" s="1"/>
  <c r="G31" i="30"/>
  <c r="G41" i="30" s="1"/>
  <c r="F31" i="30"/>
  <c r="F41" i="30" s="1"/>
  <c r="E31" i="30"/>
  <c r="E41" i="30" s="1"/>
  <c r="D31" i="30"/>
  <c r="D41" i="30" s="1"/>
  <c r="C31" i="30"/>
  <c r="C41" i="30" s="1"/>
  <c r="I30" i="30"/>
  <c r="I29" i="30"/>
  <c r="I28" i="30"/>
  <c r="I27" i="30"/>
  <c r="I26" i="30"/>
  <c r="I24" i="30"/>
  <c r="I22" i="30"/>
  <c r="J20" i="30"/>
  <c r="H20" i="30"/>
  <c r="G20" i="30"/>
  <c r="F20" i="30"/>
  <c r="E20" i="30"/>
  <c r="D20" i="30"/>
  <c r="C20" i="30"/>
  <c r="I18" i="30"/>
  <c r="I16" i="30"/>
  <c r="J14" i="30"/>
  <c r="H14" i="30"/>
  <c r="G14" i="30"/>
  <c r="F14" i="30"/>
  <c r="D14" i="30"/>
  <c r="I12" i="30"/>
  <c r="I10" i="30"/>
  <c r="I8" i="30"/>
  <c r="I6" i="30"/>
  <c r="J31" i="28"/>
  <c r="C41" i="28"/>
  <c r="I41" i="28"/>
  <c r="I43" i="28"/>
  <c r="I39" i="28"/>
  <c r="I37" i="28"/>
  <c r="I35" i="28"/>
  <c r="I33" i="28"/>
  <c r="I31" i="28"/>
  <c r="I30" i="28"/>
  <c r="I29" i="28"/>
  <c r="I28" i="28"/>
  <c r="I27" i="28"/>
  <c r="I26" i="28"/>
  <c r="I24" i="28"/>
  <c r="I22" i="28"/>
  <c r="I20" i="28"/>
  <c r="I18" i="28"/>
  <c r="I16" i="28"/>
  <c r="I12" i="28"/>
  <c r="I10" i="28"/>
  <c r="I8" i="28"/>
  <c r="I6" i="28"/>
  <c r="G43" i="28"/>
  <c r="E43" i="28"/>
  <c r="C43" i="28"/>
  <c r="D43" i="28"/>
  <c r="D41" i="28"/>
  <c r="G41" i="28"/>
  <c r="E41" i="28"/>
  <c r="H14" i="28"/>
  <c r="E31" i="28"/>
  <c r="D14" i="28"/>
  <c r="F14" i="28"/>
  <c r="D31" i="28"/>
  <c r="J41" i="28"/>
  <c r="H31" i="28"/>
  <c r="H41" i="28" s="1"/>
  <c r="G31" i="28"/>
  <c r="F31" i="28"/>
  <c r="F41" i="28" s="1"/>
  <c r="C31" i="28"/>
  <c r="D41" i="33" l="1"/>
  <c r="E43" i="21"/>
  <c r="I43" i="17"/>
  <c r="I43" i="18"/>
  <c r="G41" i="33"/>
  <c r="G43" i="21"/>
  <c r="I41" i="21"/>
  <c r="I43" i="21" s="1"/>
  <c r="H41" i="33"/>
  <c r="H43" i="21"/>
  <c r="D43" i="21"/>
  <c r="F43" i="21"/>
  <c r="G43" i="32"/>
  <c r="I20" i="32"/>
  <c r="C43" i="32"/>
  <c r="I14" i="32"/>
  <c r="H43" i="31"/>
  <c r="I20" i="31"/>
  <c r="F43" i="31"/>
  <c r="E43" i="32"/>
  <c r="C43" i="31"/>
  <c r="D43" i="31"/>
  <c r="I14" i="31"/>
  <c r="H43" i="32"/>
  <c r="D43" i="32"/>
  <c r="J43" i="32"/>
  <c r="F43" i="32"/>
  <c r="I31" i="32"/>
  <c r="I41" i="32" s="1"/>
  <c r="G43" i="30"/>
  <c r="E43" i="30"/>
  <c r="E43" i="31"/>
  <c r="G43" i="31"/>
  <c r="I31" i="31"/>
  <c r="I41" i="31" s="1"/>
  <c r="I20" i="30"/>
  <c r="C43" i="30"/>
  <c r="I14" i="30"/>
  <c r="H43" i="30"/>
  <c r="D43" i="30"/>
  <c r="J43" i="30"/>
  <c r="F43" i="30"/>
  <c r="I31" i="30"/>
  <c r="I41" i="30" s="1"/>
  <c r="I45" i="28"/>
  <c r="J20" i="28"/>
  <c r="H20" i="28"/>
  <c r="H43" i="28" s="1"/>
  <c r="G20" i="28"/>
  <c r="F20" i="28"/>
  <c r="F43" i="28" s="1"/>
  <c r="E20" i="28"/>
  <c r="D20" i="28"/>
  <c r="C20" i="28"/>
  <c r="J14" i="28"/>
  <c r="G14" i="28"/>
  <c r="I39" i="24"/>
  <c r="I37" i="24"/>
  <c r="I35" i="24"/>
  <c r="I33" i="24"/>
  <c r="I30" i="24"/>
  <c r="I29" i="24"/>
  <c r="I28" i="24"/>
  <c r="I27" i="24"/>
  <c r="I26" i="24"/>
  <c r="I24" i="24"/>
  <c r="I22" i="24"/>
  <c r="I18" i="24"/>
  <c r="I16" i="24"/>
  <c r="I12" i="24"/>
  <c r="I10" i="24"/>
  <c r="I14" i="24" s="1"/>
  <c r="I8" i="24"/>
  <c r="I6" i="24"/>
  <c r="I41" i="24" l="1"/>
  <c r="I43" i="24" s="1"/>
  <c r="I43" i="32"/>
  <c r="I43" i="31"/>
  <c r="I43" i="30"/>
  <c r="J43" i="28"/>
  <c r="I14" i="28"/>
  <c r="I6" i="23" l="1"/>
  <c r="I8" i="23"/>
  <c r="I10" i="23"/>
  <c r="I12" i="23"/>
  <c r="I12" i="33" s="1"/>
  <c r="I16" i="23"/>
  <c r="I18" i="23"/>
  <c r="I22" i="23"/>
  <c r="I24" i="23"/>
  <c r="I26" i="23"/>
  <c r="I27" i="23"/>
  <c r="I28" i="23"/>
  <c r="I28" i="33" s="1"/>
  <c r="I29" i="23"/>
  <c r="I30" i="23"/>
  <c r="I33" i="23"/>
  <c r="I35" i="23"/>
  <c r="I35" i="33" s="1"/>
  <c r="I37" i="23"/>
  <c r="I39" i="23"/>
  <c r="I39" i="33" s="1"/>
  <c r="I33" i="33" l="1"/>
  <c r="I41" i="23"/>
  <c r="I14" i="23"/>
  <c r="I30" i="22"/>
  <c r="I29" i="22"/>
  <c r="I28" i="22"/>
  <c r="I27" i="22"/>
  <c r="I24" i="22"/>
  <c r="I22" i="22"/>
  <c r="I10" i="22"/>
  <c r="I14" i="22" s="1"/>
  <c r="I8" i="22"/>
  <c r="I6" i="22"/>
  <c r="I41" i="22" l="1"/>
  <c r="I43" i="22" s="1"/>
  <c r="I22" i="33"/>
  <c r="I43" i="23"/>
  <c r="I45" i="20"/>
  <c r="I39" i="20"/>
  <c r="I38" i="20"/>
  <c r="I37" i="20"/>
  <c r="I35" i="20"/>
  <c r="I33" i="20"/>
  <c r="J31" i="20"/>
  <c r="H31" i="20"/>
  <c r="G31" i="20"/>
  <c r="F31" i="20"/>
  <c r="E31" i="20"/>
  <c r="D31" i="20"/>
  <c r="C31" i="20"/>
  <c r="C41" i="20" s="1"/>
  <c r="I30" i="20"/>
  <c r="I29" i="20"/>
  <c r="I28" i="20"/>
  <c r="I27" i="20"/>
  <c r="I26" i="20"/>
  <c r="I24" i="20"/>
  <c r="I22" i="20"/>
  <c r="J20" i="20"/>
  <c r="H20" i="20"/>
  <c r="G20" i="20"/>
  <c r="F20" i="20"/>
  <c r="E20" i="20"/>
  <c r="D20" i="20"/>
  <c r="I20" i="20" s="1"/>
  <c r="C20" i="20"/>
  <c r="I18" i="20"/>
  <c r="J14" i="20"/>
  <c r="H14" i="20"/>
  <c r="G14" i="20"/>
  <c r="G43" i="20" s="1"/>
  <c r="F14" i="20"/>
  <c r="D14" i="20"/>
  <c r="I10" i="20"/>
  <c r="I8" i="20"/>
  <c r="I6" i="20"/>
  <c r="I14" i="20" l="1"/>
  <c r="E43" i="20"/>
  <c r="E43" i="33" s="1"/>
  <c r="F43" i="20"/>
  <c r="J43" i="20"/>
  <c r="I31" i="20"/>
  <c r="I41" i="20" s="1"/>
  <c r="H43" i="20"/>
  <c r="D43" i="20"/>
  <c r="D43" i="33" s="1"/>
  <c r="I43" i="20" l="1"/>
  <c r="C43" i="20"/>
  <c r="I45" i="19" l="1"/>
  <c r="F41" i="19"/>
  <c r="I39" i="19"/>
  <c r="I38" i="19"/>
  <c r="I37" i="19"/>
  <c r="I33" i="19"/>
  <c r="J31" i="19"/>
  <c r="J41" i="19" s="1"/>
  <c r="H31" i="19"/>
  <c r="H41" i="19" s="1"/>
  <c r="G31" i="19"/>
  <c r="G41" i="19" s="1"/>
  <c r="F31" i="19"/>
  <c r="E31" i="19"/>
  <c r="E41" i="19" s="1"/>
  <c r="D31" i="19"/>
  <c r="D41" i="19" s="1"/>
  <c r="C31" i="19"/>
  <c r="I30" i="19"/>
  <c r="I29" i="19"/>
  <c r="I28" i="19"/>
  <c r="I27" i="19"/>
  <c r="I26" i="19"/>
  <c r="I24" i="19"/>
  <c r="I22" i="19"/>
  <c r="J20" i="19"/>
  <c r="H20" i="19"/>
  <c r="G20" i="19"/>
  <c r="F20" i="19"/>
  <c r="E20" i="19"/>
  <c r="D20" i="19"/>
  <c r="C20" i="19"/>
  <c r="I18" i="19"/>
  <c r="I16" i="19"/>
  <c r="J14" i="19"/>
  <c r="H14" i="19"/>
  <c r="H14" i="33" s="1"/>
  <c r="G14" i="19"/>
  <c r="G14" i="33" s="1"/>
  <c r="F14" i="19"/>
  <c r="F14" i="33" s="1"/>
  <c r="D14" i="19"/>
  <c r="I10" i="19"/>
  <c r="I10" i="33" s="1"/>
  <c r="I8" i="19"/>
  <c r="I6" i="19"/>
  <c r="C41" i="19" l="1"/>
  <c r="C41" i="33" s="1"/>
  <c r="C31" i="33"/>
  <c r="E43" i="19"/>
  <c r="I31" i="19"/>
  <c r="I31" i="33" s="1"/>
  <c r="D43" i="19"/>
  <c r="J43" i="19"/>
  <c r="I20" i="19"/>
  <c r="F43" i="19"/>
  <c r="F43" i="33" s="1"/>
  <c r="C43" i="19"/>
  <c r="C43" i="33" s="1"/>
  <c r="I41" i="19"/>
  <c r="I41" i="33" s="1"/>
  <c r="G43" i="19"/>
  <c r="G43" i="33" s="1"/>
  <c r="H43" i="19"/>
  <c r="H43" i="33" s="1"/>
  <c r="I14" i="19"/>
  <c r="I14" i="33" s="1"/>
  <c r="I43" i="19" l="1"/>
  <c r="I43" i="33" s="1"/>
</calcChain>
</file>

<file path=xl/sharedStrings.xml><?xml version="1.0" encoding="utf-8"?>
<sst xmlns="http://schemas.openxmlformats.org/spreadsheetml/2006/main" count="993" uniqueCount="128">
  <si>
    <t>計</t>
  </si>
  <si>
    <t>（単位：トン）</t>
  </si>
  <si>
    <t>熱　　　　　間　　　　　圧　　　　　延　　　　　鋼　　　　　材</t>
  </si>
  <si>
    <t>月　末
在　庫</t>
    <phoneticPr fontId="5"/>
  </si>
  <si>
    <t>形　鋼</t>
    <phoneticPr fontId="5"/>
  </si>
  <si>
    <t>管　材</t>
    <phoneticPr fontId="5"/>
  </si>
  <si>
    <t>線　材</t>
    <phoneticPr fontId="5"/>
  </si>
  <si>
    <t>鋼　板</t>
    <phoneticPr fontId="5"/>
  </si>
  <si>
    <t>鋼　帯</t>
    <phoneticPr fontId="5"/>
  </si>
  <si>
    <t>合　計</t>
    <phoneticPr fontId="5"/>
  </si>
  <si>
    <t>工　具　鋼</t>
    <phoneticPr fontId="5"/>
  </si>
  <si>
    <t>炭素工具鋼</t>
  </si>
  <si>
    <t>合金工具鋼</t>
  </si>
  <si>
    <t>高速度工具鋼</t>
    <phoneticPr fontId="5"/>
  </si>
  <si>
    <t>その他の工具鋼</t>
    <rPh sb="4" eb="6">
      <t>コウグ</t>
    </rPh>
    <phoneticPr fontId="5"/>
  </si>
  <si>
    <t>機械構造用炭素鋼</t>
  </si>
  <si>
    <t>構造用合金鋼</t>
  </si>
  <si>
    <t>ばね鋼</t>
  </si>
  <si>
    <t>軸受鋼</t>
  </si>
  <si>
    <t xml:space="preserve">
構
造
用
鋼
</t>
    <phoneticPr fontId="5"/>
  </si>
  <si>
    <t>快削鋼</t>
  </si>
  <si>
    <t>ピアノ線材</t>
  </si>
  <si>
    <t>高抗張力鋼</t>
  </si>
  <si>
    <t>特　　殊　　用　　途　　鋼</t>
    <phoneticPr fontId="5"/>
  </si>
  <si>
    <t>その他の　
特殊用途鋼</t>
    <rPh sb="6" eb="8">
      <t>トクシュ</t>
    </rPh>
    <phoneticPr fontId="5"/>
  </si>
  <si>
    <t>合             計</t>
  </si>
  <si>
    <t>出所：経済産業省『鉄鋼生産内訳月報』</t>
    <rPh sb="3" eb="8">
      <t>メチ</t>
    </rPh>
    <rPh sb="9" eb="11">
      <t>テッコウ</t>
    </rPh>
    <rPh sb="11" eb="13">
      <t>セイサン</t>
    </rPh>
    <rPh sb="13" eb="15">
      <t>ウチワケ</t>
    </rPh>
    <rPh sb="15" eb="17">
      <t>ゲッポウ</t>
    </rPh>
    <phoneticPr fontId="4"/>
  </si>
  <si>
    <t>（注）平成26年1月より統計調査が経済産業省生産動態統計から上記に変更されたため、</t>
    <rPh sb="1" eb="2">
      <t>チュウ</t>
    </rPh>
    <phoneticPr fontId="4"/>
  </si>
  <si>
    <t>　　　それ以前の数値との連続性はない。　</t>
    <phoneticPr fontId="3"/>
  </si>
  <si>
    <t>-</t>
    <phoneticPr fontId="3"/>
  </si>
  <si>
    <t>・・・</t>
    <phoneticPr fontId="3"/>
  </si>
  <si>
    <t>-</t>
    <phoneticPr fontId="3"/>
  </si>
  <si>
    <t>棒　鋼</t>
    <phoneticPr fontId="3"/>
  </si>
  <si>
    <t>計</t>
    <rPh sb="0" eb="1">
      <t>ケイ</t>
    </rPh>
    <phoneticPr fontId="3"/>
  </si>
  <si>
    <t>-</t>
    <phoneticPr fontId="3"/>
  </si>
  <si>
    <t>・・・</t>
  </si>
  <si>
    <t>-</t>
  </si>
  <si>
    <t>特　　殊　　用　　途　　鋼</t>
    <phoneticPr fontId="5"/>
  </si>
  <si>
    <t xml:space="preserve">
構
造
用
鋼
</t>
    <phoneticPr fontId="5"/>
  </si>
  <si>
    <t>棒　鋼</t>
    <phoneticPr fontId="3"/>
  </si>
  <si>
    <t>月　末
在　庫</t>
    <phoneticPr fontId="5"/>
  </si>
  <si>
    <t>形　鋼</t>
    <phoneticPr fontId="5"/>
  </si>
  <si>
    <t>棒　鋼</t>
    <phoneticPr fontId="3"/>
  </si>
  <si>
    <t>管　材</t>
    <phoneticPr fontId="5"/>
  </si>
  <si>
    <t>線　材</t>
    <phoneticPr fontId="5"/>
  </si>
  <si>
    <t>鋼　板</t>
    <phoneticPr fontId="5"/>
  </si>
  <si>
    <t>鋼　帯</t>
    <phoneticPr fontId="5"/>
  </si>
  <si>
    <t>合　計</t>
    <phoneticPr fontId="5"/>
  </si>
  <si>
    <t>工　具　鋼</t>
    <phoneticPr fontId="5"/>
  </si>
  <si>
    <t>-</t>
    <phoneticPr fontId="3"/>
  </si>
  <si>
    <t>高速度工具鋼</t>
    <phoneticPr fontId="5"/>
  </si>
  <si>
    <t xml:space="preserve">
構
造
用
鋼
</t>
    <phoneticPr fontId="5"/>
  </si>
  <si>
    <t>特　　殊　　用　　途　　鋼</t>
    <phoneticPr fontId="5"/>
  </si>
  <si>
    <t>-</t>
    <phoneticPr fontId="3"/>
  </si>
  <si>
    <t>Cｒ系</t>
  </si>
  <si>
    <t>Cr-Mo系</t>
  </si>
  <si>
    <t>Cr-Mn系</t>
  </si>
  <si>
    <t>Cr-Ni系</t>
  </si>
  <si>
    <t>Cr-Ni-Mo系</t>
    <phoneticPr fontId="5"/>
  </si>
  <si>
    <t>ステンレス鋼
小計</t>
    <phoneticPr fontId="5"/>
  </si>
  <si>
    <t>合  わ  せ  鋼 材</t>
  </si>
  <si>
    <t>・・・</t>
    <phoneticPr fontId="3"/>
  </si>
  <si>
    <t>　　　それ以前の数値との連続性はない。　</t>
    <phoneticPr fontId="3"/>
  </si>
  <si>
    <t>平成27年8月特殊鋼熱間圧延鋼材生産高（鋼種・形状別）</t>
    <phoneticPr fontId="3"/>
  </si>
  <si>
    <t>月　末
在　庫</t>
    <phoneticPr fontId="5"/>
  </si>
  <si>
    <t>形　鋼</t>
    <phoneticPr fontId="5"/>
  </si>
  <si>
    <t>棒　　　鋼</t>
  </si>
  <si>
    <t>管　材</t>
    <phoneticPr fontId="5"/>
  </si>
  <si>
    <t>線　材</t>
    <phoneticPr fontId="5"/>
  </si>
  <si>
    <t>鋼　板</t>
    <phoneticPr fontId="5"/>
  </si>
  <si>
    <t>鋼　帯</t>
    <phoneticPr fontId="5"/>
  </si>
  <si>
    <t>合　計</t>
    <phoneticPr fontId="5"/>
  </si>
  <si>
    <t>工　具　鋼</t>
    <phoneticPr fontId="5"/>
  </si>
  <si>
    <t>・・・</t>
    <phoneticPr fontId="3"/>
  </si>
  <si>
    <t>-</t>
    <phoneticPr fontId="3"/>
  </si>
  <si>
    <t>高速度工具鋼</t>
    <phoneticPr fontId="5"/>
  </si>
  <si>
    <t xml:space="preserve">
構
造
用
鋼
</t>
    <phoneticPr fontId="5"/>
  </si>
  <si>
    <t>特　　殊　　用　　途　　鋼</t>
    <phoneticPr fontId="5"/>
  </si>
  <si>
    <t>-</t>
    <phoneticPr fontId="3"/>
  </si>
  <si>
    <t>Cr-Ni-Mo系</t>
    <phoneticPr fontId="5"/>
  </si>
  <si>
    <t>ステンレス鋼
小計</t>
    <phoneticPr fontId="5"/>
  </si>
  <si>
    <t>　　　それ以前の数値との連続性はない。　</t>
    <phoneticPr fontId="3"/>
  </si>
  <si>
    <t>平成27年９月特殊鋼熱間圧延鋼材生産高（鋼種・形状別）</t>
    <phoneticPr fontId="3"/>
  </si>
  <si>
    <t>-</t>
    <phoneticPr fontId="3"/>
  </si>
  <si>
    <t xml:space="preserve">
構
造
用
鋼
</t>
    <phoneticPr fontId="5"/>
  </si>
  <si>
    <t>Cr-Ni-Mo系</t>
    <phoneticPr fontId="5"/>
  </si>
  <si>
    <t>ステンレス鋼
小計</t>
    <phoneticPr fontId="5"/>
  </si>
  <si>
    <t>平成27年10月特殊鋼熱間圧延鋼材生産高（鋼種・形状別）</t>
    <phoneticPr fontId="3"/>
  </si>
  <si>
    <t>月　末
在　庫</t>
    <phoneticPr fontId="5"/>
  </si>
  <si>
    <t>形　鋼</t>
    <phoneticPr fontId="5"/>
  </si>
  <si>
    <t>管　材</t>
    <phoneticPr fontId="5"/>
  </si>
  <si>
    <t>線　材</t>
    <phoneticPr fontId="5"/>
  </si>
  <si>
    <t>鋼　板</t>
    <phoneticPr fontId="5"/>
  </si>
  <si>
    <t>鋼　帯</t>
    <phoneticPr fontId="5"/>
  </si>
  <si>
    <t>合　計</t>
    <phoneticPr fontId="5"/>
  </si>
  <si>
    <t>工　具　鋼</t>
    <phoneticPr fontId="5"/>
  </si>
  <si>
    <t>・・・</t>
    <phoneticPr fontId="3"/>
  </si>
  <si>
    <t>高速度工具鋼</t>
    <phoneticPr fontId="5"/>
  </si>
  <si>
    <t>特　　殊　　用　　途　　鋼</t>
    <phoneticPr fontId="5"/>
  </si>
  <si>
    <t>平成27年11月特殊鋼熱間圧延鋼材生産高（鋼種・形状別）</t>
    <phoneticPr fontId="3"/>
  </si>
  <si>
    <t>平成27年12月特殊鋼熱間圧延鋼材生産高（鋼種・形状別）</t>
    <phoneticPr fontId="3"/>
  </si>
  <si>
    <t>・・・</t>
    <phoneticPr fontId="3"/>
  </si>
  <si>
    <t>-</t>
    <phoneticPr fontId="3"/>
  </si>
  <si>
    <t>高速度工具鋼</t>
    <phoneticPr fontId="5"/>
  </si>
  <si>
    <t xml:space="preserve">
構
造
用
鋼
</t>
    <phoneticPr fontId="5"/>
  </si>
  <si>
    <t>特　　殊　　用　　途　　鋼</t>
    <phoneticPr fontId="5"/>
  </si>
  <si>
    <t>-</t>
    <phoneticPr fontId="3"/>
  </si>
  <si>
    <t>Cr-Ni-Mo系</t>
    <phoneticPr fontId="5"/>
  </si>
  <si>
    <t>ステンレス鋼
小計</t>
    <phoneticPr fontId="5"/>
  </si>
  <si>
    <t>　　　それ以前の数値との連続性はない。　</t>
    <phoneticPr fontId="3"/>
  </si>
  <si>
    <t>平成27年1月特殊鋼熱間圧延鋼材生産高（鋼種・形状別）</t>
    <phoneticPr fontId="3"/>
  </si>
  <si>
    <t>平成27年2月特殊鋼熱間圧延鋼材生産高（鋼種・形状別）</t>
    <phoneticPr fontId="3"/>
  </si>
  <si>
    <t>-</t>
    <phoneticPr fontId="3"/>
  </si>
  <si>
    <t>平成27年3月特殊鋼熱間圧延鋼材生産高（鋼種・形状別）</t>
    <phoneticPr fontId="3"/>
  </si>
  <si>
    <t>平成27年4月特殊鋼熱間圧延鋼材生産高（鋼種・形状別）</t>
    <phoneticPr fontId="3"/>
  </si>
  <si>
    <t>-</t>
    <phoneticPr fontId="3"/>
  </si>
  <si>
    <t>・・・</t>
    <phoneticPr fontId="3"/>
  </si>
  <si>
    <t>平成27年6月特殊鋼熱間圧延鋼材生産高（鋼種・形状別）</t>
    <phoneticPr fontId="3"/>
  </si>
  <si>
    <t>-</t>
    <phoneticPr fontId="3"/>
  </si>
  <si>
    <t>-</t>
    <phoneticPr fontId="3"/>
  </si>
  <si>
    <t>-</t>
    <phoneticPr fontId="3"/>
  </si>
  <si>
    <t>-</t>
    <phoneticPr fontId="3"/>
  </si>
  <si>
    <t>-</t>
    <phoneticPr fontId="3"/>
  </si>
  <si>
    <t>-</t>
    <phoneticPr fontId="3"/>
  </si>
  <si>
    <t>-</t>
    <phoneticPr fontId="3"/>
  </si>
  <si>
    <t>平成27年7月特殊鋼熱間圧延鋼材生産高（鋼種・形状別）</t>
    <phoneticPr fontId="3"/>
  </si>
  <si>
    <t>平成27年5月特殊鋼熱間圧延鋼材生産高</t>
    <phoneticPr fontId="3"/>
  </si>
  <si>
    <t>平成27年暦年特殊鋼熱間圧延鋼材生産高（鋼種・形状別）</t>
    <rPh sb="5" eb="7">
      <t>レキネン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</si>
</sst>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name val="ＭＳ Ｐゴシック"/>
      <family val="3"/>
      <charset val="128"/>
    </font>
    <font>
      <sz val="11"/>
      <color theme="1"/>
      <name val="ＭＳ Ｐゴシック"/>
      <family val="2"/>
      <charset val="128"/>
      <scheme val="minor"/>
    </font>
    <font>
      <sz val="9"/>
      <name val="ＭＳ 明朝"/>
      <family val="1"/>
      <charset val="128"/>
    </font>
    <font>
      <sz val="6"/>
      <name val="ＭＳ Ｐゴシック"/>
      <family val="3"/>
      <charset val="128"/>
    </font>
    <font>
      <i/>
      <sz val="36"/>
      <name val="HGP創英角ｺﾞｼｯｸUB"/>
      <family val="3"/>
      <charset val="128"/>
    </font>
    <font>
      <sz val="6"/>
      <name val="ＭＳ 明朝"/>
      <family val="1"/>
      <charset val="128"/>
    </font>
    <font>
      <sz val="11"/>
      <name val="ＭＳ 明朝"/>
      <family val="1"/>
      <charset val="128"/>
    </font>
    <font>
      <sz val="10"/>
      <name val="ＭＳ 明朝"/>
      <family val="1"/>
      <charset val="128"/>
    </font>
    <font>
      <sz val="11"/>
      <name val="ＭＳ Ｐゴシック"/>
      <family val="3"/>
      <charset val="128"/>
    </font>
    <font>
      <b/>
      <sz val="9"/>
      <name val="ＭＳ 明朝"/>
      <family val="1"/>
      <charset val="128"/>
    </font>
    <font>
      <b/>
      <sz val="9"/>
      <color indexed="10"/>
      <name val="ＭＳ 明朝"/>
      <family val="1"/>
      <charset val="128"/>
    </font>
    <font>
      <sz val="9.5"/>
      <color indexed="8"/>
      <name val="ＭＳ 明朝"/>
      <family val="1"/>
      <charset val="128"/>
    </font>
    <font>
      <sz val="11"/>
      <color theme="1"/>
      <name val="ＭＳ Ｐゴシック"/>
      <family val="3"/>
      <charset val="128"/>
      <scheme val="minor"/>
    </font>
    <font>
      <b/>
      <sz val="12"/>
      <color indexed="8"/>
      <name val="ＭＳ 明朝"/>
      <family val="1"/>
      <charset val="128"/>
    </font>
    <font>
      <b/>
      <sz val="11"/>
      <name val="ＭＳ 明朝"/>
      <family val="1"/>
      <charset val="128"/>
    </font>
    <font>
      <sz val="11"/>
      <color indexed="8"/>
      <name val="ＭＳ 明朝"/>
      <family val="1"/>
      <charset val="128"/>
    </font>
    <font>
      <sz val="14"/>
      <name val="ＭＳ Ｐ明朝"/>
      <family val="1"/>
      <charset val="128"/>
    </font>
    <font>
      <sz val="10"/>
      <name val="ＭＳ Ｐ明朝"/>
      <family val="1"/>
      <charset val="128"/>
    </font>
    <font>
      <sz val="11"/>
      <name val="ＭＳ Ｐ明朝"/>
      <family val="1"/>
      <charset val="128"/>
    </font>
    <font>
      <sz val="9.5"/>
      <color indexed="8"/>
      <name val="ＭＳ Ｐ明朝"/>
      <family val="1"/>
      <charset val="128"/>
    </font>
    <font>
      <sz val="9"/>
      <name val="ＭＳ Ｐ明朝"/>
      <family val="1"/>
      <charset val="128"/>
    </font>
    <font>
      <b/>
      <sz val="9"/>
      <color indexed="10"/>
      <name val="ＭＳ Ｐ明朝"/>
      <family val="1"/>
      <charset val="128"/>
    </font>
  </fonts>
  <fills count="3">
    <fill>
      <patternFill patternType="none"/>
    </fill>
    <fill>
      <patternFill patternType="gray125"/>
    </fill>
    <fill>
      <patternFill patternType="solid">
        <fgColor rgb="FFCCFFFF"/>
        <bgColor indexed="64"/>
      </patternFill>
    </fill>
  </fills>
  <borders count="25">
    <border>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dotted">
        <color indexed="64"/>
      </right>
      <top/>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diagonal/>
    </border>
    <border>
      <left style="thin">
        <color indexed="64"/>
      </left>
      <right/>
      <top/>
      <bottom style="dotted">
        <color indexed="64"/>
      </bottom>
      <diagonal/>
    </border>
  </borders>
  <cellStyleXfs count="10">
    <xf numFmtId="0" fontId="0" fillId="0" borderId="0">
      <alignment vertical="center"/>
    </xf>
    <xf numFmtId="38" fontId="6"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xf numFmtId="0" fontId="6" fillId="0" borderId="0"/>
    <xf numFmtId="0" fontId="8" fillId="0" borderId="0">
      <alignment vertical="center"/>
    </xf>
    <xf numFmtId="0" fontId="8" fillId="0" borderId="0"/>
    <xf numFmtId="0" fontId="12" fillId="0" borderId="0">
      <alignment vertical="center"/>
    </xf>
    <xf numFmtId="0" fontId="6" fillId="0" borderId="0"/>
    <xf numFmtId="0" fontId="1" fillId="0" borderId="0">
      <alignment vertical="center"/>
    </xf>
  </cellStyleXfs>
  <cellXfs count="190">
    <xf numFmtId="0" fontId="0" fillId="0" borderId="0" xfId="0">
      <alignment vertical="center"/>
    </xf>
    <xf numFmtId="0" fontId="6" fillId="0" borderId="0" xfId="8" applyFill="1"/>
    <xf numFmtId="49" fontId="7" fillId="0" borderId="0" xfId="8" applyNumberFormat="1" applyFont="1" applyFill="1" applyAlignment="1">
      <alignment horizontal="center" vertical="center"/>
    </xf>
    <xf numFmtId="0" fontId="2" fillId="0" borderId="0" xfId="8" applyFont="1" applyFill="1"/>
    <xf numFmtId="0" fontId="7" fillId="0" borderId="0" xfId="8" applyFont="1" applyFill="1"/>
    <xf numFmtId="0" fontId="7" fillId="0" borderId="0" xfId="8" applyFont="1" applyFill="1" applyAlignment="1">
      <alignment vertical="center"/>
    </xf>
    <xf numFmtId="0" fontId="7" fillId="0" borderId="0" xfId="8" applyFont="1" applyFill="1" applyAlignment="1">
      <alignment horizontal="right" vertical="center"/>
    </xf>
    <xf numFmtId="0" fontId="2" fillId="0" borderId="0" xfId="8" applyFont="1" applyFill="1" applyAlignment="1">
      <alignment horizontal="left"/>
    </xf>
    <xf numFmtId="0" fontId="2" fillId="0" borderId="0" xfId="8" applyFont="1" applyFill="1" applyAlignment="1">
      <alignment vertical="center"/>
    </xf>
    <xf numFmtId="0" fontId="7" fillId="0" borderId="7" xfId="8" applyFont="1" applyFill="1" applyBorder="1" applyAlignment="1">
      <alignment vertical="center"/>
    </xf>
    <xf numFmtId="0" fontId="7" fillId="0" borderId="4" xfId="8" applyFont="1" applyFill="1" applyBorder="1" applyAlignment="1">
      <alignment vertical="center"/>
    </xf>
    <xf numFmtId="0" fontId="7" fillId="0" borderId="9" xfId="8" applyFont="1" applyFill="1" applyBorder="1" applyAlignment="1">
      <alignment horizontal="centerContinuous" vertical="center"/>
    </xf>
    <xf numFmtId="0" fontId="7" fillId="0" borderId="0" xfId="8" applyFont="1" applyFill="1" applyBorder="1" applyAlignment="1">
      <alignment horizontal="right" vertical="center"/>
    </xf>
    <xf numFmtId="0" fontId="7" fillId="0" borderId="11" xfId="8" applyFont="1" applyFill="1" applyBorder="1" applyAlignment="1">
      <alignment horizontal="centerContinuous" vertical="center"/>
    </xf>
    <xf numFmtId="0" fontId="7" fillId="0" borderId="10" xfId="8" applyFont="1" applyFill="1" applyBorder="1" applyAlignment="1">
      <alignment horizontal="centerContinuous" vertical="center"/>
    </xf>
    <xf numFmtId="0" fontId="7" fillId="0" borderId="12" xfId="8" applyFont="1" applyFill="1" applyBorder="1" applyAlignment="1">
      <alignment horizontal="centerContinuous" vertical="center"/>
    </xf>
    <xf numFmtId="0" fontId="7" fillId="0" borderId="13" xfId="8" applyFont="1" applyFill="1" applyBorder="1" applyAlignment="1">
      <alignment vertical="center"/>
    </xf>
    <xf numFmtId="0" fontId="2" fillId="0" borderId="0" xfId="8" applyFont="1" applyFill="1" applyAlignment="1">
      <alignment horizontal="center" vertical="center"/>
    </xf>
    <xf numFmtId="38" fontId="10" fillId="0" borderId="0" xfId="2" applyFont="1" applyFill="1" applyAlignment="1"/>
    <xf numFmtId="38" fontId="7" fillId="0" borderId="0" xfId="2" applyFont="1" applyFill="1" applyAlignment="1">
      <alignment horizontal="right"/>
    </xf>
    <xf numFmtId="38" fontId="2" fillId="0" borderId="0" xfId="2" applyFont="1" applyFill="1" applyAlignment="1"/>
    <xf numFmtId="0" fontId="0" fillId="0" borderId="0" xfId="0" applyFill="1">
      <alignment vertical="center"/>
    </xf>
    <xf numFmtId="0" fontId="7" fillId="0" borderId="8" xfId="8" applyFont="1" applyFill="1" applyBorder="1" applyAlignment="1">
      <alignment horizontal="center" vertical="center"/>
    </xf>
    <xf numFmtId="0" fontId="7" fillId="0" borderId="6" xfId="8" applyFont="1" applyFill="1" applyBorder="1" applyAlignment="1">
      <alignment horizontal="center" vertical="center"/>
    </xf>
    <xf numFmtId="0" fontId="7" fillId="0" borderId="1" xfId="8" applyFont="1" applyFill="1" applyBorder="1" applyAlignment="1">
      <alignment horizontal="center" vertical="center"/>
    </xf>
    <xf numFmtId="0" fontId="7" fillId="0" borderId="5" xfId="8" applyFont="1" applyFill="1" applyBorder="1" applyAlignment="1">
      <alignment horizontal="center" vertical="center"/>
    </xf>
    <xf numFmtId="0" fontId="6" fillId="0" borderId="0" xfId="8" applyFill="1" applyAlignment="1">
      <alignment horizontal="center"/>
    </xf>
    <xf numFmtId="0" fontId="0" fillId="0" borderId="0" xfId="0" applyFill="1">
      <alignment vertical="center"/>
    </xf>
    <xf numFmtId="38" fontId="11" fillId="0" borderId="3" xfId="2" applyFont="1" applyFill="1" applyBorder="1" applyAlignment="1">
      <alignment horizontal="right" vertical="center"/>
    </xf>
    <xf numFmtId="38" fontId="11" fillId="0" borderId="15" xfId="2" applyFont="1" applyFill="1" applyBorder="1" applyAlignment="1">
      <alignment horizontal="right" vertical="center"/>
    </xf>
    <xf numFmtId="0" fontId="7" fillId="0" borderId="8" xfId="8" applyFont="1" applyFill="1" applyBorder="1" applyAlignment="1">
      <alignment horizontal="center" vertical="center"/>
    </xf>
    <xf numFmtId="0" fontId="7" fillId="0" borderId="6" xfId="8" applyFont="1" applyFill="1" applyBorder="1" applyAlignment="1">
      <alignment horizontal="center" vertical="center"/>
    </xf>
    <xf numFmtId="0" fontId="13" fillId="0" borderId="0" xfId="8" applyFont="1" applyFill="1"/>
    <xf numFmtId="0" fontId="14" fillId="0" borderId="0" xfId="8" applyFont="1" applyFill="1"/>
    <xf numFmtId="0" fontId="0" fillId="0" borderId="0" xfId="0" applyFill="1" applyBorder="1">
      <alignment vertical="center"/>
    </xf>
    <xf numFmtId="0" fontId="14" fillId="0" borderId="0" xfId="8" applyFont="1" applyFill="1" applyBorder="1"/>
    <xf numFmtId="0" fontId="14" fillId="0" borderId="0" xfId="8" applyFont="1" applyFill="1" applyBorder="1" applyAlignment="1">
      <alignment horizontal="right"/>
    </xf>
    <xf numFmtId="0" fontId="7" fillId="0" borderId="3" xfId="8" applyFont="1" applyFill="1" applyBorder="1" applyAlignment="1">
      <alignment horizontal="right" vertical="center"/>
    </xf>
    <xf numFmtId="38" fontId="11" fillId="0" borderId="2" xfId="2" applyFont="1" applyFill="1" applyBorder="1" applyAlignment="1">
      <alignment horizontal="right" vertical="center"/>
    </xf>
    <xf numFmtId="38" fontId="11" fillId="0" borderId="0" xfId="2" applyFont="1" applyFill="1" applyBorder="1" applyAlignment="1">
      <alignment horizontal="right" vertical="center"/>
    </xf>
    <xf numFmtId="0" fontId="7" fillId="0" borderId="3" xfId="8" applyFont="1" applyFill="1" applyBorder="1" applyAlignment="1">
      <alignment horizontal="right" vertical="distributed"/>
    </xf>
    <xf numFmtId="0" fontId="15" fillId="0" borderId="0" xfId="8" applyFont="1" applyFill="1"/>
    <xf numFmtId="0" fontId="9" fillId="0" borderId="0" xfId="8" applyFont="1" applyFill="1"/>
    <xf numFmtId="0" fontId="1" fillId="0" borderId="0" xfId="9">
      <alignment vertical="center"/>
    </xf>
    <xf numFmtId="0" fontId="17" fillId="0" borderId="0" xfId="8" applyFont="1" applyFill="1" applyAlignment="1">
      <alignment vertical="center"/>
    </xf>
    <xf numFmtId="49" fontId="17" fillId="0" borderId="0" xfId="8" applyNumberFormat="1" applyFont="1" applyFill="1" applyAlignment="1">
      <alignment horizontal="center" vertical="center"/>
    </xf>
    <xf numFmtId="0" fontId="18" fillId="0" borderId="0" xfId="8" applyFont="1" applyFill="1" applyAlignment="1">
      <alignment horizontal="center"/>
    </xf>
    <xf numFmtId="0" fontId="17" fillId="0" borderId="13" xfId="8" applyFont="1" applyFill="1" applyBorder="1" applyAlignment="1">
      <alignment vertical="center"/>
    </xf>
    <xf numFmtId="0" fontId="17" fillId="0" borderId="8" xfId="8" applyFont="1" applyFill="1" applyBorder="1" applyAlignment="1">
      <alignment horizontal="center" vertical="center"/>
    </xf>
    <xf numFmtId="0" fontId="17" fillId="0" borderId="12" xfId="8" applyFont="1" applyFill="1" applyBorder="1" applyAlignment="1">
      <alignment horizontal="centerContinuous" vertical="center"/>
    </xf>
    <xf numFmtId="0" fontId="17" fillId="0" borderId="11" xfId="8" applyFont="1" applyFill="1" applyBorder="1" applyAlignment="1">
      <alignment horizontal="centerContinuous" vertical="center"/>
    </xf>
    <xf numFmtId="0" fontId="17" fillId="0" borderId="10" xfId="8" applyFont="1" applyFill="1" applyBorder="1" applyAlignment="1">
      <alignment horizontal="centerContinuous" vertical="center"/>
    </xf>
    <xf numFmtId="0" fontId="17" fillId="0" borderId="4" xfId="8" applyFont="1" applyFill="1" applyBorder="1" applyAlignment="1">
      <alignment vertical="center"/>
    </xf>
    <xf numFmtId="0" fontId="17" fillId="0" borderId="0" xfId="8" applyFont="1" applyFill="1" applyBorder="1" applyAlignment="1">
      <alignment horizontal="right" vertical="center"/>
    </xf>
    <xf numFmtId="0" fontId="17" fillId="0" borderId="5" xfId="8" applyFont="1" applyFill="1" applyBorder="1" applyAlignment="1">
      <alignment horizontal="center" vertical="center"/>
    </xf>
    <xf numFmtId="0" fontId="17" fillId="0" borderId="9" xfId="8" applyFont="1" applyFill="1" applyBorder="1" applyAlignment="1">
      <alignment horizontal="centerContinuous" vertical="center"/>
    </xf>
    <xf numFmtId="0" fontId="17" fillId="0" borderId="7" xfId="8" applyFont="1" applyFill="1" applyBorder="1" applyAlignment="1">
      <alignment vertical="center"/>
    </xf>
    <xf numFmtId="0" fontId="17" fillId="0" borderId="1" xfId="8" applyFont="1" applyFill="1" applyBorder="1" applyAlignment="1">
      <alignment horizontal="center" vertical="center"/>
    </xf>
    <xf numFmtId="0" fontId="17" fillId="0" borderId="6" xfId="8" applyFont="1" applyFill="1" applyBorder="1" applyAlignment="1">
      <alignment horizontal="center" vertical="center"/>
    </xf>
    <xf numFmtId="0" fontId="17" fillId="0" borderId="3" xfId="8" applyFont="1" applyFill="1" applyBorder="1" applyAlignment="1">
      <alignment horizontal="right" vertical="center"/>
    </xf>
    <xf numFmtId="38" fontId="19" fillId="0" borderId="2" xfId="2" applyFont="1" applyFill="1" applyBorder="1" applyAlignment="1">
      <alignment horizontal="right" vertical="center"/>
    </xf>
    <xf numFmtId="38" fontId="19" fillId="0" borderId="0" xfId="2" applyFont="1" applyFill="1" applyBorder="1" applyAlignment="1">
      <alignment horizontal="right" vertical="center"/>
    </xf>
    <xf numFmtId="38" fontId="19" fillId="0" borderId="3" xfId="2" applyFont="1" applyFill="1" applyBorder="1" applyAlignment="1">
      <alignment horizontal="right" vertical="center"/>
    </xf>
    <xf numFmtId="0" fontId="17" fillId="0" borderId="3" xfId="8" applyFont="1" applyFill="1" applyBorder="1" applyAlignment="1">
      <alignment horizontal="right" vertical="distributed"/>
    </xf>
    <xf numFmtId="38" fontId="19" fillId="0" borderId="15" xfId="2" applyFont="1" applyFill="1" applyBorder="1" applyAlignment="1">
      <alignment horizontal="right" vertical="center"/>
    </xf>
    <xf numFmtId="0" fontId="17" fillId="0" borderId="8" xfId="8" applyFont="1" applyFill="1" applyBorder="1" applyAlignment="1">
      <alignment horizontal="center" vertical="center"/>
    </xf>
    <xf numFmtId="0" fontId="17" fillId="0" borderId="6" xfId="8" applyFont="1" applyFill="1" applyBorder="1" applyAlignment="1">
      <alignment horizontal="center" vertical="center"/>
    </xf>
    <xf numFmtId="0" fontId="20" fillId="0" borderId="0" xfId="8" applyFont="1" applyFill="1" applyAlignment="1">
      <alignment horizontal="center" vertical="center"/>
    </xf>
    <xf numFmtId="0" fontId="20" fillId="0" borderId="0" xfId="8" applyFont="1" applyFill="1" applyAlignment="1">
      <alignment horizontal="left"/>
    </xf>
    <xf numFmtId="0" fontId="20" fillId="0" borderId="0" xfId="8" applyFont="1" applyFill="1"/>
    <xf numFmtId="0" fontId="17" fillId="0" borderId="0" xfId="8" applyFont="1" applyFill="1" applyAlignment="1">
      <alignment horizontal="right" vertical="center"/>
    </xf>
    <xf numFmtId="0" fontId="20" fillId="0" borderId="0" xfId="8" applyFont="1" applyFill="1" applyAlignment="1">
      <alignment vertical="center"/>
    </xf>
    <xf numFmtId="0" fontId="18" fillId="0" borderId="0" xfId="8" applyFont="1" applyFill="1"/>
    <xf numFmtId="38" fontId="21" fillId="0" borderId="0" xfId="2" applyFont="1" applyFill="1" applyAlignment="1"/>
    <xf numFmtId="38" fontId="20" fillId="0" borderId="0" xfId="2" applyFont="1" applyFill="1" applyAlignment="1"/>
    <xf numFmtId="0" fontId="18" fillId="0" borderId="0" xfId="0" applyFont="1" applyFill="1">
      <alignment vertical="center"/>
    </xf>
    <xf numFmtId="38" fontId="17" fillId="0" borderId="0" xfId="2" applyFont="1" applyFill="1" applyAlignment="1">
      <alignment horizontal="right"/>
    </xf>
    <xf numFmtId="0" fontId="17" fillId="0" borderId="8" xfId="8" applyFont="1" applyFill="1" applyBorder="1" applyAlignment="1">
      <alignment horizontal="center" vertical="center"/>
    </xf>
    <xf numFmtId="0" fontId="17" fillId="0" borderId="6" xfId="8" applyFont="1" applyFill="1" applyBorder="1" applyAlignment="1">
      <alignment horizontal="center" vertical="center"/>
    </xf>
    <xf numFmtId="38" fontId="19" fillId="0" borderId="15" xfId="2" applyFont="1" applyFill="1" applyBorder="1" applyAlignment="1">
      <alignment horizontal="right" vertical="center"/>
    </xf>
    <xf numFmtId="38" fontId="19" fillId="0" borderId="3" xfId="2" applyFont="1" applyFill="1" applyBorder="1" applyAlignment="1">
      <alignment horizontal="right" vertical="center"/>
    </xf>
    <xf numFmtId="38" fontId="1" fillId="0" borderId="0" xfId="9" applyNumberFormat="1">
      <alignment vertical="center"/>
    </xf>
    <xf numFmtId="0" fontId="16" fillId="0" borderId="0" xfId="8" applyFont="1" applyFill="1" applyAlignment="1">
      <alignment horizontal="left" vertical="center"/>
    </xf>
    <xf numFmtId="0" fontId="17" fillId="0" borderId="5" xfId="8" applyFont="1" applyFill="1" applyBorder="1" applyAlignment="1">
      <alignment horizontal="center" vertical="center" wrapText="1"/>
    </xf>
    <xf numFmtId="0" fontId="17" fillId="0" borderId="3" xfId="8" applyFont="1" applyFill="1" applyBorder="1" applyAlignment="1">
      <alignment horizontal="center" vertical="center" wrapText="1"/>
    </xf>
    <xf numFmtId="0" fontId="17" fillId="0" borderId="1" xfId="8" applyFont="1" applyFill="1" applyBorder="1" applyAlignment="1">
      <alignment horizontal="center" vertical="center" wrapText="1"/>
    </xf>
    <xf numFmtId="0" fontId="17" fillId="0" borderId="5" xfId="8" applyFont="1" applyFill="1" applyBorder="1" applyAlignment="1">
      <alignment horizontal="center" vertical="center" textRotation="255"/>
    </xf>
    <xf numFmtId="0" fontId="17" fillId="0" borderId="3" xfId="8" applyFont="1" applyFill="1" applyBorder="1" applyAlignment="1">
      <alignment horizontal="center" vertical="center" textRotation="255"/>
    </xf>
    <xf numFmtId="0" fontId="17" fillId="0" borderId="1" xfId="8" applyFont="1" applyFill="1" applyBorder="1" applyAlignment="1">
      <alignment horizontal="center" vertical="center" textRotation="255"/>
    </xf>
    <xf numFmtId="0" fontId="17" fillId="0" borderId="5" xfId="8" applyFont="1" applyFill="1" applyBorder="1" applyAlignment="1">
      <alignment horizontal="distributed" vertical="center"/>
    </xf>
    <xf numFmtId="0" fontId="17" fillId="0" borderId="3" xfId="8" applyFont="1" applyFill="1" applyBorder="1" applyAlignment="1">
      <alignment horizontal="distributed" vertical="center"/>
    </xf>
    <xf numFmtId="38" fontId="19" fillId="0" borderId="3" xfId="2" applyFont="1" applyFill="1" applyBorder="1" applyAlignment="1">
      <alignment horizontal="right" vertical="center"/>
    </xf>
    <xf numFmtId="38" fontId="19" fillId="0" borderId="21" xfId="2" applyFont="1" applyFill="1" applyBorder="1" applyAlignment="1">
      <alignment horizontal="right" vertical="center"/>
    </xf>
    <xf numFmtId="38" fontId="19" fillId="0" borderId="15" xfId="2" applyFont="1" applyFill="1" applyBorder="1" applyAlignment="1">
      <alignment horizontal="right" vertical="center"/>
    </xf>
    <xf numFmtId="38" fontId="19" fillId="0" borderId="5" xfId="2" applyFont="1" applyFill="1" applyBorder="1" applyAlignment="1">
      <alignment horizontal="right" vertical="center"/>
    </xf>
    <xf numFmtId="49" fontId="17" fillId="0" borderId="3" xfId="8" applyNumberFormat="1" applyFont="1" applyFill="1" applyBorder="1" applyAlignment="1">
      <alignment horizontal="center" vertical="center"/>
    </xf>
    <xf numFmtId="49" fontId="17" fillId="0" borderId="1" xfId="8" applyNumberFormat="1" applyFont="1" applyFill="1" applyBorder="1" applyAlignment="1">
      <alignment horizontal="center" vertical="center"/>
    </xf>
    <xf numFmtId="49" fontId="19" fillId="0" borderId="3" xfId="2" applyNumberFormat="1" applyFont="1" applyFill="1" applyBorder="1" applyAlignment="1">
      <alignment horizontal="right" vertical="center"/>
    </xf>
    <xf numFmtId="49" fontId="19" fillId="0" borderId="1" xfId="2" applyNumberFormat="1" applyFont="1" applyFill="1" applyBorder="1" applyAlignment="1">
      <alignment horizontal="right" vertical="center"/>
    </xf>
    <xf numFmtId="38" fontId="19" fillId="0" borderId="20" xfId="2" applyFont="1" applyFill="1" applyBorder="1" applyAlignment="1">
      <alignment horizontal="right" vertical="center"/>
    </xf>
    <xf numFmtId="38" fontId="19" fillId="0" borderId="1" xfId="2" applyFont="1" applyFill="1" applyBorder="1" applyAlignment="1">
      <alignment horizontal="right" vertical="center"/>
    </xf>
    <xf numFmtId="0" fontId="17" fillId="0" borderId="3" xfId="8" applyFont="1" applyFill="1" applyBorder="1" applyAlignment="1">
      <alignment horizontal="distributed" vertical="center" wrapText="1"/>
    </xf>
    <xf numFmtId="0" fontId="17" fillId="0" borderId="5" xfId="8" applyFont="1" applyFill="1" applyBorder="1" applyAlignment="1">
      <alignment horizontal="center" vertical="distributed" wrapText="1"/>
    </xf>
    <xf numFmtId="0" fontId="17" fillId="0" borderId="3" xfId="8" applyFont="1" applyFill="1" applyBorder="1" applyAlignment="1">
      <alignment horizontal="center" vertical="distributed" wrapText="1"/>
    </xf>
    <xf numFmtId="0" fontId="17" fillId="0" borderId="1" xfId="8" applyFont="1" applyFill="1" applyBorder="1" applyAlignment="1">
      <alignment horizontal="center" vertical="distributed" wrapText="1"/>
    </xf>
    <xf numFmtId="49" fontId="17" fillId="0" borderId="5" xfId="8" applyNumberFormat="1" applyFont="1" applyFill="1" applyBorder="1" applyAlignment="1">
      <alignment horizontal="distributed" vertical="center"/>
    </xf>
    <xf numFmtId="49" fontId="17" fillId="0" borderId="3" xfId="8" applyNumberFormat="1" applyFont="1" applyFill="1" applyBorder="1" applyAlignment="1">
      <alignment horizontal="distributed" vertical="center"/>
    </xf>
    <xf numFmtId="0" fontId="17" fillId="0" borderId="1" xfId="8" applyFont="1" applyFill="1" applyBorder="1" applyAlignment="1">
      <alignment horizontal="distributed" vertical="center"/>
    </xf>
    <xf numFmtId="0" fontId="17" fillId="0" borderId="16" xfId="8" applyFont="1" applyFill="1" applyBorder="1" applyAlignment="1">
      <alignment horizontal="distributed" vertical="center"/>
    </xf>
    <xf numFmtId="38" fontId="19" fillId="0" borderId="16" xfId="2" applyFont="1" applyFill="1" applyBorder="1" applyAlignment="1">
      <alignment horizontal="right" vertical="center"/>
    </xf>
    <xf numFmtId="38" fontId="19" fillId="0" borderId="22" xfId="2" applyFont="1" applyFill="1" applyBorder="1" applyAlignment="1">
      <alignment horizontal="right" vertical="center"/>
    </xf>
    <xf numFmtId="49" fontId="17" fillId="0" borderId="3" xfId="8" applyNumberFormat="1" applyFont="1" applyFill="1" applyBorder="1" applyAlignment="1">
      <alignment horizontal="distributed" vertical="center" wrapText="1"/>
    </xf>
    <xf numFmtId="49" fontId="17" fillId="0" borderId="16" xfId="8" applyNumberFormat="1" applyFont="1" applyFill="1" applyBorder="1" applyAlignment="1">
      <alignment horizontal="distributed" vertical="center" wrapText="1"/>
    </xf>
    <xf numFmtId="38" fontId="19" fillId="2" borderId="3" xfId="2" applyFont="1" applyFill="1" applyBorder="1" applyAlignment="1">
      <alignment horizontal="right" vertical="center"/>
    </xf>
    <xf numFmtId="38" fontId="19" fillId="2" borderId="16" xfId="2" applyFont="1" applyFill="1" applyBorder="1" applyAlignment="1">
      <alignment horizontal="right" vertical="center"/>
    </xf>
    <xf numFmtId="49" fontId="17" fillId="0" borderId="18" xfId="8" applyNumberFormat="1" applyFont="1" applyFill="1" applyBorder="1" applyAlignment="1">
      <alignment horizontal="distributed" vertical="center"/>
    </xf>
    <xf numFmtId="38" fontId="19" fillId="0" borderId="18" xfId="2" applyFont="1" applyFill="1" applyBorder="1" applyAlignment="1">
      <alignment horizontal="right" vertical="center"/>
    </xf>
    <xf numFmtId="38" fontId="19" fillId="0" borderId="23" xfId="2" applyFont="1" applyFill="1" applyBorder="1" applyAlignment="1">
      <alignment horizontal="right" vertical="center"/>
    </xf>
    <xf numFmtId="49" fontId="17" fillId="0" borderId="1" xfId="8" applyNumberFormat="1" applyFont="1" applyFill="1" applyBorder="1" applyAlignment="1">
      <alignment horizontal="distributed" vertical="center"/>
    </xf>
    <xf numFmtId="38" fontId="19" fillId="2" borderId="1" xfId="2" applyFont="1" applyFill="1" applyBorder="1" applyAlignment="1">
      <alignment horizontal="right" vertical="center"/>
    </xf>
    <xf numFmtId="0" fontId="17" fillId="0" borderId="13" xfId="8" applyFont="1" applyFill="1" applyBorder="1" applyAlignment="1">
      <alignment horizontal="center" vertical="center"/>
    </xf>
    <xf numFmtId="0" fontId="17" fillId="0" borderId="8" xfId="8" applyFont="1" applyFill="1" applyBorder="1" applyAlignment="1">
      <alignment horizontal="center" vertical="center"/>
    </xf>
    <xf numFmtId="0" fontId="17" fillId="0" borderId="6" xfId="8" applyFont="1" applyFill="1" applyBorder="1" applyAlignment="1">
      <alignment horizontal="center" vertical="center"/>
    </xf>
    <xf numFmtId="0" fontId="17" fillId="0" borderId="14" xfId="8" applyFont="1" applyFill="1" applyBorder="1" applyAlignment="1">
      <alignment horizontal="center" vertical="center"/>
    </xf>
    <xf numFmtId="38" fontId="19" fillId="2" borderId="5" xfId="2" applyFont="1" applyFill="1" applyBorder="1" applyAlignment="1">
      <alignment horizontal="right" vertical="center"/>
    </xf>
    <xf numFmtId="49" fontId="17" fillId="0" borderId="5" xfId="8" applyNumberFormat="1" applyFont="1" applyFill="1" applyBorder="1" applyAlignment="1">
      <alignment horizontal="distributed" vertical="center" textRotation="255"/>
    </xf>
    <xf numFmtId="49" fontId="17" fillId="0" borderId="3" xfId="8" applyNumberFormat="1" applyFont="1" applyFill="1" applyBorder="1" applyAlignment="1">
      <alignment horizontal="distributed" vertical="center" textRotation="255"/>
    </xf>
    <xf numFmtId="49" fontId="17" fillId="0" borderId="1" xfId="8" applyNumberFormat="1" applyFont="1" applyFill="1" applyBorder="1" applyAlignment="1">
      <alignment horizontal="distributed" vertical="center" textRotation="255"/>
    </xf>
    <xf numFmtId="38" fontId="19" fillId="2" borderId="21" xfId="2" applyFont="1" applyFill="1" applyBorder="1" applyAlignment="1">
      <alignment horizontal="right" vertical="center"/>
    </xf>
    <xf numFmtId="38" fontId="19" fillId="2" borderId="20" xfId="2" applyFont="1" applyFill="1" applyBorder="1" applyAlignment="1">
      <alignment horizontal="right" vertical="center"/>
    </xf>
    <xf numFmtId="38" fontId="11" fillId="0" borderId="5" xfId="2" applyFont="1" applyFill="1" applyBorder="1" applyAlignment="1">
      <alignment horizontal="right" vertical="center"/>
    </xf>
    <xf numFmtId="38" fontId="11" fillId="0" borderId="1" xfId="2" applyFont="1" applyFill="1" applyBorder="1" applyAlignment="1">
      <alignment horizontal="right" vertical="center"/>
    </xf>
    <xf numFmtId="38" fontId="11" fillId="0" borderId="3" xfId="2" applyFont="1" applyFill="1" applyBorder="1" applyAlignment="1">
      <alignment horizontal="right" vertical="center"/>
    </xf>
    <xf numFmtId="0" fontId="0" fillId="0" borderId="1" xfId="0" applyBorder="1" applyAlignment="1">
      <alignment horizontal="right" vertical="center"/>
    </xf>
    <xf numFmtId="49" fontId="7" fillId="0" borderId="5" xfId="8" applyNumberFormat="1" applyFont="1" applyFill="1" applyBorder="1" applyAlignment="1">
      <alignment horizontal="distributed" vertical="center" textRotation="255"/>
    </xf>
    <xf numFmtId="0" fontId="0" fillId="0" borderId="3" xfId="0" applyBorder="1" applyAlignment="1">
      <alignment horizontal="distributed" vertical="center" textRotation="255"/>
    </xf>
    <xf numFmtId="0" fontId="0" fillId="0" borderId="1" xfId="0" applyBorder="1" applyAlignment="1">
      <alignment horizontal="distributed" vertical="center" textRotation="255"/>
    </xf>
    <xf numFmtId="49" fontId="7" fillId="0" borderId="2" xfId="8" applyNumberFormat="1" applyFont="1" applyFill="1" applyBorder="1" applyAlignment="1">
      <alignment horizontal="distributed" vertical="center" wrapText="1"/>
    </xf>
    <xf numFmtId="0" fontId="0" fillId="0" borderId="14" xfId="0" applyBorder="1" applyAlignment="1">
      <alignment horizontal="distributed" vertical="center" wrapText="1"/>
    </xf>
    <xf numFmtId="0" fontId="7" fillId="0" borderId="13" xfId="8" applyFont="1" applyFill="1" applyBorder="1" applyAlignment="1">
      <alignment horizontal="center" vertical="center"/>
    </xf>
    <xf numFmtId="0" fontId="7" fillId="0" borderId="8" xfId="8" applyFont="1" applyFill="1" applyBorder="1" applyAlignment="1">
      <alignment horizontal="center" vertical="center"/>
    </xf>
    <xf numFmtId="0" fontId="7" fillId="0" borderId="6" xfId="8" applyFont="1" applyFill="1" applyBorder="1" applyAlignment="1">
      <alignment horizontal="center" vertical="center"/>
    </xf>
    <xf numFmtId="0" fontId="7" fillId="0" borderId="14" xfId="8" applyFont="1" applyFill="1" applyBorder="1" applyAlignment="1">
      <alignment horizontal="center" vertical="center"/>
    </xf>
    <xf numFmtId="38" fontId="11" fillId="0" borderId="21" xfId="2" applyFont="1" applyFill="1" applyBorder="1" applyAlignment="1">
      <alignment horizontal="right" vertical="center"/>
    </xf>
    <xf numFmtId="38" fontId="11" fillId="0" borderId="20" xfId="2" applyFont="1" applyFill="1" applyBorder="1" applyAlignment="1">
      <alignment horizontal="right" vertical="center"/>
    </xf>
    <xf numFmtId="38" fontId="11" fillId="0" borderId="15" xfId="2" applyFont="1" applyFill="1" applyBorder="1" applyAlignment="1">
      <alignment horizontal="right" vertical="center"/>
    </xf>
    <xf numFmtId="38" fontId="11" fillId="0" borderId="16" xfId="2" applyFont="1" applyFill="1" applyBorder="1" applyAlignment="1">
      <alignment horizontal="right" vertical="center"/>
    </xf>
    <xf numFmtId="49" fontId="7" fillId="0" borderId="2" xfId="8" applyNumberFormat="1" applyFont="1" applyFill="1" applyBorder="1" applyAlignment="1">
      <alignment horizontal="distributed" vertical="center"/>
    </xf>
    <xf numFmtId="49" fontId="7" fillId="0" borderId="19" xfId="8" applyNumberFormat="1" applyFont="1" applyFill="1" applyBorder="1" applyAlignment="1">
      <alignment horizontal="distributed" vertical="center"/>
    </xf>
    <xf numFmtId="38" fontId="11" fillId="0" borderId="18" xfId="2" applyFont="1" applyFill="1" applyBorder="1" applyAlignment="1">
      <alignment horizontal="right" vertical="center"/>
    </xf>
    <xf numFmtId="38" fontId="11" fillId="0" borderId="23" xfId="2" applyFont="1" applyFill="1" applyBorder="1" applyAlignment="1">
      <alignment horizontal="right" vertical="center"/>
    </xf>
    <xf numFmtId="0" fontId="7" fillId="0" borderId="2" xfId="8" applyFont="1" applyFill="1" applyBorder="1" applyAlignment="1">
      <alignment horizontal="distributed" vertical="center"/>
    </xf>
    <xf numFmtId="0" fontId="7" fillId="0" borderId="17" xfId="8" applyFont="1" applyFill="1" applyBorder="1" applyAlignment="1">
      <alignment horizontal="distributed" vertical="center"/>
    </xf>
    <xf numFmtId="38" fontId="11" fillId="0" borderId="22" xfId="2" applyFont="1" applyFill="1" applyBorder="1" applyAlignment="1">
      <alignment horizontal="right" vertical="center"/>
    </xf>
    <xf numFmtId="0" fontId="7" fillId="0" borderId="8" xfId="8" applyFont="1" applyFill="1" applyBorder="1" applyAlignment="1">
      <alignment horizontal="distributed" vertical="center"/>
    </xf>
    <xf numFmtId="0" fontId="7" fillId="0" borderId="5" xfId="8" applyFont="1" applyFill="1" applyBorder="1" applyAlignment="1">
      <alignment horizontal="center" vertical="distributed" wrapText="1"/>
    </xf>
    <xf numFmtId="0" fontId="7" fillId="0" borderId="3" xfId="8" applyFont="1" applyFill="1" applyBorder="1" applyAlignment="1">
      <alignment horizontal="center" vertical="distributed" wrapText="1"/>
    </xf>
    <xf numFmtId="0" fontId="7" fillId="0" borderId="1" xfId="8" applyFont="1" applyFill="1" applyBorder="1" applyAlignment="1">
      <alignment horizontal="center" vertical="distributed" wrapText="1"/>
    </xf>
    <xf numFmtId="49" fontId="7" fillId="0" borderId="5" xfId="8" applyNumberFormat="1" applyFont="1" applyFill="1" applyBorder="1" applyAlignment="1">
      <alignment horizontal="distributed" vertical="center"/>
    </xf>
    <xf numFmtId="49" fontId="7" fillId="0" borderId="3" xfId="8" applyNumberFormat="1" applyFont="1" applyFill="1" applyBorder="1" applyAlignment="1">
      <alignment horizontal="distributed" vertical="center"/>
    </xf>
    <xf numFmtId="0" fontId="7" fillId="0" borderId="3" xfId="8" applyFont="1" applyFill="1" applyBorder="1" applyAlignment="1">
      <alignment horizontal="distributed" vertical="center"/>
    </xf>
    <xf numFmtId="0" fontId="7" fillId="0" borderId="1" xfId="8" applyFont="1" applyFill="1" applyBorder="1" applyAlignment="1">
      <alignment horizontal="distributed" vertical="center"/>
    </xf>
    <xf numFmtId="49" fontId="7" fillId="0" borderId="3" xfId="8" applyNumberFormat="1" applyFont="1" applyFill="1" applyBorder="1" applyAlignment="1">
      <alignment horizontal="center" vertical="center"/>
    </xf>
    <xf numFmtId="49" fontId="7" fillId="0" borderId="1" xfId="8" applyNumberFormat="1" applyFont="1" applyFill="1" applyBorder="1" applyAlignment="1">
      <alignment horizontal="center" vertical="center"/>
    </xf>
    <xf numFmtId="0" fontId="7" fillId="0" borderId="5" xfId="8" applyFont="1" applyFill="1" applyBorder="1" applyAlignment="1">
      <alignment horizontal="center" vertical="center" wrapText="1"/>
    </xf>
    <xf numFmtId="0" fontId="7" fillId="0" borderId="3" xfId="8" applyFont="1" applyFill="1" applyBorder="1" applyAlignment="1">
      <alignment horizontal="center" vertical="center" wrapText="1"/>
    </xf>
    <xf numFmtId="0" fontId="7" fillId="0" borderId="1" xfId="8" applyFont="1" applyFill="1" applyBorder="1" applyAlignment="1">
      <alignment horizontal="center" vertical="center" wrapText="1"/>
    </xf>
    <xf numFmtId="0" fontId="7" fillId="0" borderId="3" xfId="8" applyFont="1" applyFill="1" applyBorder="1" applyAlignment="1">
      <alignment horizontal="distributed" vertical="center" wrapText="1"/>
    </xf>
    <xf numFmtId="0" fontId="7" fillId="0" borderId="5" xfId="8" applyFont="1" applyFill="1" applyBorder="1" applyAlignment="1">
      <alignment horizontal="center" vertical="center" textRotation="255"/>
    </xf>
    <xf numFmtId="0" fontId="7" fillId="0" borderId="3" xfId="8" applyFont="1" applyFill="1" applyBorder="1" applyAlignment="1">
      <alignment horizontal="center" vertical="center" textRotation="255"/>
    </xf>
    <xf numFmtId="0" fontId="7" fillId="0" borderId="1" xfId="8" applyFont="1" applyFill="1" applyBorder="1" applyAlignment="1">
      <alignment horizontal="center" vertical="center" textRotation="255"/>
    </xf>
    <xf numFmtId="0" fontId="7" fillId="0" borderId="5" xfId="8" applyFont="1" applyFill="1" applyBorder="1" applyAlignment="1">
      <alignment horizontal="distributed" vertical="center"/>
    </xf>
    <xf numFmtId="49" fontId="7" fillId="0" borderId="3" xfId="8" applyNumberFormat="1" applyFont="1" applyFill="1" applyBorder="1" applyAlignment="1">
      <alignment horizontal="distributed" vertical="center" wrapText="1"/>
    </xf>
    <xf numFmtId="49" fontId="7" fillId="0" borderId="18" xfId="8" applyNumberFormat="1" applyFont="1" applyFill="1" applyBorder="1" applyAlignment="1">
      <alignment horizontal="distributed" vertical="center"/>
    </xf>
    <xf numFmtId="49" fontId="7" fillId="0" borderId="3" xfId="8" applyNumberFormat="1" applyFont="1" applyFill="1" applyBorder="1" applyAlignment="1">
      <alignment horizontal="distributed" vertical="center" textRotation="255"/>
    </xf>
    <xf numFmtId="49" fontId="7" fillId="0" borderId="1" xfId="8" applyNumberFormat="1" applyFont="1" applyFill="1" applyBorder="1" applyAlignment="1">
      <alignment horizontal="distributed" vertical="center" textRotation="255"/>
    </xf>
    <xf numFmtId="0" fontId="7" fillId="0" borderId="16" xfId="8" applyFont="1" applyFill="1" applyBorder="1" applyAlignment="1">
      <alignment horizontal="distributed" vertical="center"/>
    </xf>
    <xf numFmtId="49" fontId="7" fillId="0" borderId="1" xfId="8" applyNumberFormat="1" applyFont="1" applyFill="1" applyBorder="1" applyAlignment="1">
      <alignment horizontal="distributed" vertical="center"/>
    </xf>
    <xf numFmtId="49" fontId="7" fillId="0" borderId="16" xfId="8" applyNumberFormat="1" applyFont="1" applyFill="1" applyBorder="1" applyAlignment="1">
      <alignment horizontal="distributed" vertical="center" wrapText="1"/>
    </xf>
    <xf numFmtId="38" fontId="19" fillId="0" borderId="5" xfId="2" applyNumberFormat="1" applyFont="1" applyFill="1" applyBorder="1" applyAlignment="1">
      <alignment horizontal="right" vertical="center"/>
    </xf>
    <xf numFmtId="38" fontId="19" fillId="0" borderId="3" xfId="2" applyNumberFormat="1" applyFont="1" applyFill="1" applyBorder="1" applyAlignment="1">
      <alignment horizontal="right" vertical="center"/>
    </xf>
    <xf numFmtId="38" fontId="19" fillId="0" borderId="4" xfId="2" applyFont="1" applyFill="1" applyBorder="1" applyAlignment="1">
      <alignment horizontal="right" vertical="center"/>
    </xf>
    <xf numFmtId="38" fontId="19" fillId="0" borderId="24" xfId="2" applyFont="1" applyFill="1" applyBorder="1" applyAlignment="1">
      <alignment horizontal="right" vertical="center"/>
    </xf>
    <xf numFmtId="38" fontId="19" fillId="0" borderId="6" xfId="2" applyFont="1" applyFill="1" applyBorder="1" applyAlignment="1">
      <alignment horizontal="right" vertical="center"/>
    </xf>
    <xf numFmtId="38" fontId="11" fillId="2" borderId="3" xfId="2" applyFont="1" applyFill="1" applyBorder="1" applyAlignment="1">
      <alignment horizontal="right" vertical="center"/>
    </xf>
    <xf numFmtId="38" fontId="11" fillId="2" borderId="16" xfId="2" applyFont="1" applyFill="1" applyBorder="1" applyAlignment="1">
      <alignment horizontal="right" vertical="center"/>
    </xf>
    <xf numFmtId="0" fontId="0" fillId="2" borderId="1" xfId="0" applyFill="1" applyBorder="1" applyAlignment="1">
      <alignment horizontal="right" vertical="center"/>
    </xf>
    <xf numFmtId="38" fontId="11" fillId="2" borderId="5" xfId="2" applyFont="1" applyFill="1" applyBorder="1" applyAlignment="1">
      <alignment horizontal="right" vertical="center"/>
    </xf>
    <xf numFmtId="38" fontId="11" fillId="2" borderId="1" xfId="2" applyFont="1" applyFill="1" applyBorder="1" applyAlignment="1">
      <alignment horizontal="right" vertical="center"/>
    </xf>
    <xf numFmtId="38" fontId="19" fillId="2" borderId="2" xfId="2" applyFont="1" applyFill="1" applyBorder="1" applyAlignment="1">
      <alignment horizontal="right" vertical="center"/>
    </xf>
  </cellXfs>
  <cellStyles count="10">
    <cellStyle name="桁区切り 2" xfId="1"/>
    <cellStyle name="桁区切り 2 2" xfId="2"/>
    <cellStyle name="桁区切り 3" xfId="3"/>
    <cellStyle name="標準" xfId="0" builtinId="0"/>
    <cellStyle name="標準 2" xfId="4"/>
    <cellStyle name="標準 2 2" xfId="5"/>
    <cellStyle name="標準 3" xfId="6"/>
    <cellStyle name="標準 4" xfId="7"/>
    <cellStyle name="標準 5" xfId="9"/>
    <cellStyle name="標準_pdf用統計06.06月" xfId="8"/>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46</xdr:row>
      <xdr:rowOff>114300</xdr:rowOff>
    </xdr:from>
    <xdr:to>
      <xdr:col>3</xdr:col>
      <xdr:colOff>0</xdr:colOff>
      <xdr:row>47</xdr:row>
      <xdr:rowOff>133350</xdr:rowOff>
    </xdr:to>
    <xdr:sp macro="" textlink="">
      <xdr:nvSpPr>
        <xdr:cNvPr id="2"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3" name="テキスト 48"/>
        <xdr:cNvSpPr txBox="1">
          <a:spLocks noChangeArrowheads="1"/>
        </xdr:cNvSpPr>
      </xdr:nvSpPr>
      <xdr:spPr bwMode="auto">
        <a:xfrm>
          <a:off x="67734" y="699559"/>
          <a:ext cx="4116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4"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5"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6"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7" name="テキスト 48"/>
        <xdr:cNvSpPr txBox="1">
          <a:spLocks noChangeArrowheads="1"/>
        </xdr:cNvSpPr>
      </xdr:nvSpPr>
      <xdr:spPr bwMode="auto">
        <a:xfrm>
          <a:off x="152400" y="754591"/>
          <a:ext cx="3799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8" name="Line 13"/>
        <xdr:cNvSpPr>
          <a:spLocks noChangeShapeType="1"/>
        </xdr:cNvSpPr>
      </xdr:nvSpPr>
      <xdr:spPr bwMode="auto">
        <a:xfrm flipH="1" flipV="1">
          <a:off x="0" y="390525"/>
          <a:ext cx="17335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9" name="テキスト 47"/>
        <xdr:cNvSpPr txBox="1">
          <a:spLocks noChangeArrowheads="1"/>
        </xdr:cNvSpPr>
      </xdr:nvSpPr>
      <xdr:spPr bwMode="auto">
        <a:xfrm>
          <a:off x="8548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0</xdr:colOff>
      <xdr:row>46</xdr:row>
      <xdr:rowOff>114300</xdr:rowOff>
    </xdr:from>
    <xdr:to>
      <xdr:col>3</xdr:col>
      <xdr:colOff>0</xdr:colOff>
      <xdr:row>47</xdr:row>
      <xdr:rowOff>133350</xdr:rowOff>
    </xdr:to>
    <xdr:sp macro="" textlink="">
      <xdr:nvSpPr>
        <xdr:cNvPr id="2"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3" name="テキスト 48"/>
        <xdr:cNvSpPr txBox="1">
          <a:spLocks noChangeArrowheads="1"/>
        </xdr:cNvSpPr>
      </xdr:nvSpPr>
      <xdr:spPr bwMode="auto">
        <a:xfrm>
          <a:off x="67734" y="699559"/>
          <a:ext cx="4116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4"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5"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6"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7" name="テキスト 48"/>
        <xdr:cNvSpPr txBox="1">
          <a:spLocks noChangeArrowheads="1"/>
        </xdr:cNvSpPr>
      </xdr:nvSpPr>
      <xdr:spPr bwMode="auto">
        <a:xfrm>
          <a:off x="152400" y="754591"/>
          <a:ext cx="3799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8" name="Line 13"/>
        <xdr:cNvSpPr>
          <a:spLocks noChangeShapeType="1"/>
        </xdr:cNvSpPr>
      </xdr:nvSpPr>
      <xdr:spPr bwMode="auto">
        <a:xfrm flipH="1" flipV="1">
          <a:off x="0" y="390525"/>
          <a:ext cx="17335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9" name="テキスト 47"/>
        <xdr:cNvSpPr txBox="1">
          <a:spLocks noChangeArrowheads="1"/>
        </xdr:cNvSpPr>
      </xdr:nvSpPr>
      <xdr:spPr bwMode="auto">
        <a:xfrm>
          <a:off x="8548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0</xdr:colOff>
      <xdr:row>0</xdr:row>
      <xdr:rowOff>0</xdr:rowOff>
    </xdr:from>
    <xdr:to>
      <xdr:col>11</xdr:col>
      <xdr:colOff>504825</xdr:colOff>
      <xdr:row>1</xdr:row>
      <xdr:rowOff>21167</xdr:rowOff>
    </xdr:to>
    <xdr:sp macro="" textlink="">
      <xdr:nvSpPr>
        <xdr:cNvPr id="10" name="テキスト ボックス 9"/>
        <xdr:cNvSpPr txBox="1"/>
      </xdr:nvSpPr>
      <xdr:spPr>
        <a:xfrm>
          <a:off x="6991350" y="0"/>
          <a:ext cx="1190625"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51934"/>
          <a:ext cx="745066"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06966"/>
          <a:ext cx="713316"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42900"/>
          <a:ext cx="13716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1188196" y="395816"/>
          <a:ext cx="18203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0</xdr:colOff>
      <xdr:row>0</xdr:row>
      <xdr:rowOff>0</xdr:rowOff>
    </xdr:from>
    <xdr:to>
      <xdr:col>11</xdr:col>
      <xdr:colOff>504825</xdr:colOff>
      <xdr:row>1</xdr:row>
      <xdr:rowOff>21167</xdr:rowOff>
    </xdr:to>
    <xdr:sp macro="" textlink="">
      <xdr:nvSpPr>
        <xdr:cNvPr id="6" name="テキスト ボックス 5"/>
        <xdr:cNvSpPr txBox="1"/>
      </xdr:nvSpPr>
      <xdr:spPr>
        <a:xfrm>
          <a:off x="6991350" y="0"/>
          <a:ext cx="1190625"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0</xdr:colOff>
      <xdr:row>46</xdr:row>
      <xdr:rowOff>114300</xdr:rowOff>
    </xdr:from>
    <xdr:to>
      <xdr:col>10</xdr:col>
      <xdr:colOff>0</xdr:colOff>
      <xdr:row>47</xdr:row>
      <xdr:rowOff>133350</xdr:rowOff>
    </xdr:to>
    <xdr:sp macro="" textlink="">
      <xdr:nvSpPr>
        <xdr:cNvPr id="2"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3"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4" name="テキスト 48"/>
        <xdr:cNvSpPr txBox="1">
          <a:spLocks noChangeArrowheads="1"/>
        </xdr:cNvSpPr>
      </xdr:nvSpPr>
      <xdr:spPr bwMode="auto">
        <a:xfrm>
          <a:off x="67734" y="709084"/>
          <a:ext cx="373591" cy="183091"/>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9</xdr:col>
      <xdr:colOff>598114</xdr:colOff>
      <xdr:row>49</xdr:row>
      <xdr:rowOff>135031</xdr:rowOff>
    </xdr:from>
    <xdr:to>
      <xdr:col>10</xdr:col>
      <xdr:colOff>0</xdr:colOff>
      <xdr:row>50</xdr:row>
      <xdr:rowOff>173131</xdr:rowOff>
    </xdr:to>
    <xdr:sp macro="" textlink="">
      <xdr:nvSpPr>
        <xdr:cNvPr id="5" name="テキスト 6"/>
        <xdr:cNvSpPr txBox="1">
          <a:spLocks noChangeArrowheads="1"/>
        </xdr:cNvSpPr>
      </xdr:nvSpPr>
      <xdr:spPr bwMode="auto">
        <a:xfrm>
          <a:off x="6522664" y="9031381"/>
          <a:ext cx="68636" cy="21907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-6-</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6"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7"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8"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9"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10"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11"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12"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13"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14" name="テキスト 48"/>
        <xdr:cNvSpPr txBox="1">
          <a:spLocks noChangeArrowheads="1"/>
        </xdr:cNvSpPr>
      </xdr:nvSpPr>
      <xdr:spPr bwMode="auto">
        <a:xfrm>
          <a:off x="152400" y="773641"/>
          <a:ext cx="341841" cy="161926"/>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15" name="Line 13"/>
        <xdr:cNvSpPr>
          <a:spLocks noChangeShapeType="1"/>
        </xdr:cNvSpPr>
      </xdr:nvSpPr>
      <xdr:spPr bwMode="auto">
        <a:xfrm flipH="1" flipV="1">
          <a:off x="0" y="390525"/>
          <a:ext cx="14859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16" name="テキスト 47"/>
        <xdr:cNvSpPr txBox="1">
          <a:spLocks noChangeArrowheads="1"/>
        </xdr:cNvSpPr>
      </xdr:nvSpPr>
      <xdr:spPr bwMode="auto">
        <a:xfrm>
          <a:off x="816721" y="443441"/>
          <a:ext cx="543984" cy="268817"/>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0</xdr:colOff>
      <xdr:row>0</xdr:row>
      <xdr:rowOff>0</xdr:rowOff>
    </xdr:from>
    <xdr:to>
      <xdr:col>11</xdr:col>
      <xdr:colOff>504825</xdr:colOff>
      <xdr:row>1</xdr:row>
      <xdr:rowOff>21167</xdr:rowOff>
    </xdr:to>
    <xdr:sp macro="" textlink="">
      <xdr:nvSpPr>
        <xdr:cNvPr id="17" name="テキスト ボックス 16"/>
        <xdr:cNvSpPr txBox="1"/>
      </xdr:nvSpPr>
      <xdr:spPr>
        <a:xfrm>
          <a:off x="6591300" y="0"/>
          <a:ext cx="1190625"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0</xdr:colOff>
      <xdr:row>46</xdr:row>
      <xdr:rowOff>114300</xdr:rowOff>
    </xdr:from>
    <xdr:to>
      <xdr:col>10</xdr:col>
      <xdr:colOff>0</xdr:colOff>
      <xdr:row>47</xdr:row>
      <xdr:rowOff>133350</xdr:rowOff>
    </xdr:to>
    <xdr:sp macro="" textlink="">
      <xdr:nvSpPr>
        <xdr:cNvPr id="2"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3"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4" name="テキスト 48"/>
        <xdr:cNvSpPr txBox="1">
          <a:spLocks noChangeArrowheads="1"/>
        </xdr:cNvSpPr>
      </xdr:nvSpPr>
      <xdr:spPr bwMode="auto">
        <a:xfrm>
          <a:off x="67734" y="709084"/>
          <a:ext cx="373591" cy="183091"/>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9</xdr:col>
      <xdr:colOff>598114</xdr:colOff>
      <xdr:row>49</xdr:row>
      <xdr:rowOff>135031</xdr:rowOff>
    </xdr:from>
    <xdr:to>
      <xdr:col>10</xdr:col>
      <xdr:colOff>0</xdr:colOff>
      <xdr:row>50</xdr:row>
      <xdr:rowOff>173131</xdr:rowOff>
    </xdr:to>
    <xdr:sp macro="" textlink="">
      <xdr:nvSpPr>
        <xdr:cNvPr id="5" name="テキスト 6"/>
        <xdr:cNvSpPr txBox="1">
          <a:spLocks noChangeArrowheads="1"/>
        </xdr:cNvSpPr>
      </xdr:nvSpPr>
      <xdr:spPr bwMode="auto">
        <a:xfrm>
          <a:off x="6522664" y="9031381"/>
          <a:ext cx="68636" cy="21907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-6-</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6"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7"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8"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9"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10"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11"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12"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13"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14" name="テキスト 48"/>
        <xdr:cNvSpPr txBox="1">
          <a:spLocks noChangeArrowheads="1"/>
        </xdr:cNvSpPr>
      </xdr:nvSpPr>
      <xdr:spPr bwMode="auto">
        <a:xfrm>
          <a:off x="152400" y="773641"/>
          <a:ext cx="341841" cy="161926"/>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15" name="Line 13"/>
        <xdr:cNvSpPr>
          <a:spLocks noChangeShapeType="1"/>
        </xdr:cNvSpPr>
      </xdr:nvSpPr>
      <xdr:spPr bwMode="auto">
        <a:xfrm flipH="1" flipV="1">
          <a:off x="0" y="390525"/>
          <a:ext cx="14859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16" name="テキスト 47"/>
        <xdr:cNvSpPr txBox="1">
          <a:spLocks noChangeArrowheads="1"/>
        </xdr:cNvSpPr>
      </xdr:nvSpPr>
      <xdr:spPr bwMode="auto">
        <a:xfrm>
          <a:off x="816721" y="443441"/>
          <a:ext cx="543984" cy="268817"/>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46</xdr:row>
      <xdr:rowOff>114300</xdr:rowOff>
    </xdr:from>
    <xdr:to>
      <xdr:col>3</xdr:col>
      <xdr:colOff>0</xdr:colOff>
      <xdr:row>47</xdr:row>
      <xdr:rowOff>133350</xdr:rowOff>
    </xdr:to>
    <xdr:sp macro="" textlink="">
      <xdr:nvSpPr>
        <xdr:cNvPr id="2"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3" name="テキスト 48"/>
        <xdr:cNvSpPr txBox="1">
          <a:spLocks noChangeArrowheads="1"/>
        </xdr:cNvSpPr>
      </xdr:nvSpPr>
      <xdr:spPr bwMode="auto">
        <a:xfrm>
          <a:off x="67734" y="699559"/>
          <a:ext cx="4116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4"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5"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6"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7" name="テキスト 48"/>
        <xdr:cNvSpPr txBox="1">
          <a:spLocks noChangeArrowheads="1"/>
        </xdr:cNvSpPr>
      </xdr:nvSpPr>
      <xdr:spPr bwMode="auto">
        <a:xfrm>
          <a:off x="152400" y="754591"/>
          <a:ext cx="3799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8" name="Line 13"/>
        <xdr:cNvSpPr>
          <a:spLocks noChangeShapeType="1"/>
        </xdr:cNvSpPr>
      </xdr:nvSpPr>
      <xdr:spPr bwMode="auto">
        <a:xfrm flipH="1" flipV="1">
          <a:off x="0" y="390525"/>
          <a:ext cx="17335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9" name="テキスト 47"/>
        <xdr:cNvSpPr txBox="1">
          <a:spLocks noChangeArrowheads="1"/>
        </xdr:cNvSpPr>
      </xdr:nvSpPr>
      <xdr:spPr bwMode="auto">
        <a:xfrm>
          <a:off x="8548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8405</xdr:colOff>
      <xdr:row>0</xdr:row>
      <xdr:rowOff>0</xdr:rowOff>
    </xdr:from>
    <xdr:to>
      <xdr:col>11</xdr:col>
      <xdr:colOff>548528</xdr:colOff>
      <xdr:row>1</xdr:row>
      <xdr:rowOff>30816</xdr:rowOff>
    </xdr:to>
    <xdr:sp macro="" textlink="">
      <xdr:nvSpPr>
        <xdr:cNvPr id="10" name="テキスト ボックス 9"/>
        <xdr:cNvSpPr txBox="1"/>
      </xdr:nvSpPr>
      <xdr:spPr>
        <a:xfrm>
          <a:off x="6999755" y="0"/>
          <a:ext cx="1225923" cy="24989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46</xdr:row>
      <xdr:rowOff>114300</xdr:rowOff>
    </xdr:from>
    <xdr:to>
      <xdr:col>3</xdr:col>
      <xdr:colOff>0</xdr:colOff>
      <xdr:row>47</xdr:row>
      <xdr:rowOff>133350</xdr:rowOff>
    </xdr:to>
    <xdr:sp macro="" textlink="">
      <xdr:nvSpPr>
        <xdr:cNvPr id="2"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3" name="テキスト 48"/>
        <xdr:cNvSpPr txBox="1">
          <a:spLocks noChangeArrowheads="1"/>
        </xdr:cNvSpPr>
      </xdr:nvSpPr>
      <xdr:spPr bwMode="auto">
        <a:xfrm>
          <a:off x="67734" y="699559"/>
          <a:ext cx="4116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4"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5"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6"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7" name="テキスト 48"/>
        <xdr:cNvSpPr txBox="1">
          <a:spLocks noChangeArrowheads="1"/>
        </xdr:cNvSpPr>
      </xdr:nvSpPr>
      <xdr:spPr bwMode="auto">
        <a:xfrm>
          <a:off x="152400" y="754591"/>
          <a:ext cx="3799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8" name="Line 13"/>
        <xdr:cNvSpPr>
          <a:spLocks noChangeShapeType="1"/>
        </xdr:cNvSpPr>
      </xdr:nvSpPr>
      <xdr:spPr bwMode="auto">
        <a:xfrm flipH="1" flipV="1">
          <a:off x="0" y="390525"/>
          <a:ext cx="17335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9" name="テキスト 47"/>
        <xdr:cNvSpPr txBox="1">
          <a:spLocks noChangeArrowheads="1"/>
        </xdr:cNvSpPr>
      </xdr:nvSpPr>
      <xdr:spPr bwMode="auto">
        <a:xfrm>
          <a:off x="8548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0</xdr:colOff>
      <xdr:row>0</xdr:row>
      <xdr:rowOff>0</xdr:rowOff>
    </xdr:from>
    <xdr:to>
      <xdr:col>11</xdr:col>
      <xdr:colOff>540123</xdr:colOff>
      <xdr:row>1</xdr:row>
      <xdr:rowOff>30816</xdr:rowOff>
    </xdr:to>
    <xdr:sp macro="" textlink="">
      <xdr:nvSpPr>
        <xdr:cNvPr id="10" name="テキスト ボックス 9"/>
        <xdr:cNvSpPr txBox="1"/>
      </xdr:nvSpPr>
      <xdr:spPr>
        <a:xfrm>
          <a:off x="6991350" y="0"/>
          <a:ext cx="1225923" cy="24989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46</xdr:row>
      <xdr:rowOff>114300</xdr:rowOff>
    </xdr:from>
    <xdr:to>
      <xdr:col>3</xdr:col>
      <xdr:colOff>0</xdr:colOff>
      <xdr:row>47</xdr:row>
      <xdr:rowOff>133350</xdr:rowOff>
    </xdr:to>
    <xdr:sp macro="" textlink="">
      <xdr:nvSpPr>
        <xdr:cNvPr id="2"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3" name="テキスト 48"/>
        <xdr:cNvSpPr txBox="1">
          <a:spLocks noChangeArrowheads="1"/>
        </xdr:cNvSpPr>
      </xdr:nvSpPr>
      <xdr:spPr bwMode="auto">
        <a:xfrm>
          <a:off x="67734" y="699559"/>
          <a:ext cx="4116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4"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5"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6"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7" name="テキスト 48"/>
        <xdr:cNvSpPr txBox="1">
          <a:spLocks noChangeArrowheads="1"/>
        </xdr:cNvSpPr>
      </xdr:nvSpPr>
      <xdr:spPr bwMode="auto">
        <a:xfrm>
          <a:off x="152400" y="754591"/>
          <a:ext cx="3799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8" name="Line 13"/>
        <xdr:cNvSpPr>
          <a:spLocks noChangeShapeType="1"/>
        </xdr:cNvSpPr>
      </xdr:nvSpPr>
      <xdr:spPr bwMode="auto">
        <a:xfrm flipH="1" flipV="1">
          <a:off x="0" y="390525"/>
          <a:ext cx="17335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9" name="テキスト 47"/>
        <xdr:cNvSpPr txBox="1">
          <a:spLocks noChangeArrowheads="1"/>
        </xdr:cNvSpPr>
      </xdr:nvSpPr>
      <xdr:spPr bwMode="auto">
        <a:xfrm>
          <a:off x="8548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0</xdr:colOff>
      <xdr:row>0</xdr:row>
      <xdr:rowOff>0</xdr:rowOff>
    </xdr:from>
    <xdr:to>
      <xdr:col>11</xdr:col>
      <xdr:colOff>540123</xdr:colOff>
      <xdr:row>1</xdr:row>
      <xdr:rowOff>30816</xdr:rowOff>
    </xdr:to>
    <xdr:sp macro="" textlink="">
      <xdr:nvSpPr>
        <xdr:cNvPr id="10" name="テキスト ボックス 9"/>
        <xdr:cNvSpPr txBox="1"/>
      </xdr:nvSpPr>
      <xdr:spPr>
        <a:xfrm>
          <a:off x="6991350" y="0"/>
          <a:ext cx="1225923" cy="24989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46</xdr:row>
      <xdr:rowOff>114300</xdr:rowOff>
    </xdr:from>
    <xdr:to>
      <xdr:col>10</xdr:col>
      <xdr:colOff>0</xdr:colOff>
      <xdr:row>47</xdr:row>
      <xdr:rowOff>133350</xdr:rowOff>
    </xdr:to>
    <xdr:sp macro="" textlink="">
      <xdr:nvSpPr>
        <xdr:cNvPr id="31" name="テキスト 17"/>
        <xdr:cNvSpPr txBox="1">
          <a:spLocks noChangeArrowheads="1"/>
        </xdr:cNvSpPr>
      </xdr:nvSpPr>
      <xdr:spPr bwMode="auto">
        <a:xfrm>
          <a:off x="6934200" y="80676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32" name="テキスト 17"/>
        <xdr:cNvSpPr txBox="1">
          <a:spLocks noChangeArrowheads="1"/>
        </xdr:cNvSpPr>
      </xdr:nvSpPr>
      <xdr:spPr bwMode="auto">
        <a:xfrm>
          <a:off x="2181225" y="80676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33" name="テキスト 48"/>
        <xdr:cNvSpPr txBox="1">
          <a:spLocks noChangeArrowheads="1"/>
        </xdr:cNvSpPr>
      </xdr:nvSpPr>
      <xdr:spPr bwMode="auto">
        <a:xfrm>
          <a:off x="56169984" y="751417"/>
          <a:ext cx="683683" cy="1714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35" name="テキスト 17"/>
        <xdr:cNvSpPr txBox="1">
          <a:spLocks noChangeArrowheads="1"/>
        </xdr:cNvSpPr>
      </xdr:nvSpPr>
      <xdr:spPr bwMode="auto">
        <a:xfrm>
          <a:off x="6934200" y="80676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36" name="テキスト 17"/>
        <xdr:cNvSpPr txBox="1">
          <a:spLocks noChangeArrowheads="1"/>
        </xdr:cNvSpPr>
      </xdr:nvSpPr>
      <xdr:spPr bwMode="auto">
        <a:xfrm>
          <a:off x="6934200" y="80676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37" name="テキスト 17"/>
        <xdr:cNvSpPr txBox="1">
          <a:spLocks noChangeArrowheads="1"/>
        </xdr:cNvSpPr>
      </xdr:nvSpPr>
      <xdr:spPr bwMode="auto">
        <a:xfrm>
          <a:off x="2181225" y="80676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38" name="テキスト 17"/>
        <xdr:cNvSpPr txBox="1">
          <a:spLocks noChangeArrowheads="1"/>
        </xdr:cNvSpPr>
      </xdr:nvSpPr>
      <xdr:spPr bwMode="auto">
        <a:xfrm>
          <a:off x="2181225" y="80676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39" name="テキスト 17"/>
        <xdr:cNvSpPr txBox="1">
          <a:spLocks noChangeArrowheads="1"/>
        </xdr:cNvSpPr>
      </xdr:nvSpPr>
      <xdr:spPr bwMode="auto">
        <a:xfrm>
          <a:off x="6934200" y="80676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40" name="テキスト 17"/>
        <xdr:cNvSpPr txBox="1">
          <a:spLocks noChangeArrowheads="1"/>
        </xdr:cNvSpPr>
      </xdr:nvSpPr>
      <xdr:spPr bwMode="auto">
        <a:xfrm>
          <a:off x="2181225" y="80676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41" name="テキスト 17"/>
        <xdr:cNvSpPr txBox="1">
          <a:spLocks noChangeArrowheads="1"/>
        </xdr:cNvSpPr>
      </xdr:nvSpPr>
      <xdr:spPr bwMode="auto">
        <a:xfrm>
          <a:off x="6934200" y="80676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42" name="テキスト 17"/>
        <xdr:cNvSpPr txBox="1">
          <a:spLocks noChangeArrowheads="1"/>
        </xdr:cNvSpPr>
      </xdr:nvSpPr>
      <xdr:spPr bwMode="auto">
        <a:xfrm>
          <a:off x="6934200" y="80676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43" name="テキスト 48"/>
        <xdr:cNvSpPr txBox="1">
          <a:spLocks noChangeArrowheads="1"/>
        </xdr:cNvSpPr>
      </xdr:nvSpPr>
      <xdr:spPr bwMode="auto">
        <a:xfrm>
          <a:off x="56254650" y="804333"/>
          <a:ext cx="651933" cy="150284"/>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4" name="Line 13"/>
        <xdr:cNvSpPr>
          <a:spLocks noChangeShapeType="1"/>
        </xdr:cNvSpPr>
      </xdr:nvSpPr>
      <xdr:spPr bwMode="auto">
        <a:xfrm flipH="1" flipV="1">
          <a:off x="104775" y="400050"/>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45" name="テキスト 47"/>
        <xdr:cNvSpPr txBox="1">
          <a:spLocks noChangeArrowheads="1"/>
        </xdr:cNvSpPr>
      </xdr:nvSpPr>
      <xdr:spPr bwMode="auto">
        <a:xfrm>
          <a:off x="57394661" y="501151"/>
          <a:ext cx="543984" cy="255931"/>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39</xdr:row>
      <xdr:rowOff>114300</xdr:rowOff>
    </xdr:from>
    <xdr:to>
      <xdr:col>0</xdr:col>
      <xdr:colOff>0</xdr:colOff>
      <xdr:row>40</xdr:row>
      <xdr:rowOff>133350</xdr:rowOff>
    </xdr:to>
    <xdr:sp macro="" textlink="">
      <xdr:nvSpPr>
        <xdr:cNvPr id="2" name="テキスト 17"/>
        <xdr:cNvSpPr txBox="1">
          <a:spLocks noChangeArrowheads="1"/>
        </xdr:cNvSpPr>
      </xdr:nvSpPr>
      <xdr:spPr bwMode="auto">
        <a:xfrm>
          <a:off x="0" y="5943600"/>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0</xdr:colOff>
      <xdr:row>39</xdr:row>
      <xdr:rowOff>114300</xdr:rowOff>
    </xdr:from>
    <xdr:to>
      <xdr:col>0</xdr:col>
      <xdr:colOff>0</xdr:colOff>
      <xdr:row>40</xdr:row>
      <xdr:rowOff>133350</xdr:rowOff>
    </xdr:to>
    <xdr:sp macro="" textlink="">
      <xdr:nvSpPr>
        <xdr:cNvPr id="3" name="テキスト 17"/>
        <xdr:cNvSpPr txBox="1">
          <a:spLocks noChangeArrowheads="1"/>
        </xdr:cNvSpPr>
      </xdr:nvSpPr>
      <xdr:spPr bwMode="auto">
        <a:xfrm>
          <a:off x="0" y="5943600"/>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0</xdr:colOff>
      <xdr:row>39</xdr:row>
      <xdr:rowOff>114300</xdr:rowOff>
    </xdr:from>
    <xdr:to>
      <xdr:col>0</xdr:col>
      <xdr:colOff>0</xdr:colOff>
      <xdr:row>40</xdr:row>
      <xdr:rowOff>133350</xdr:rowOff>
    </xdr:to>
    <xdr:sp macro="" textlink="">
      <xdr:nvSpPr>
        <xdr:cNvPr id="4" name="テキスト 17"/>
        <xdr:cNvSpPr txBox="1">
          <a:spLocks noChangeArrowheads="1"/>
        </xdr:cNvSpPr>
      </xdr:nvSpPr>
      <xdr:spPr bwMode="auto">
        <a:xfrm>
          <a:off x="0" y="5943600"/>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0</xdr:colOff>
      <xdr:row>39</xdr:row>
      <xdr:rowOff>114300</xdr:rowOff>
    </xdr:from>
    <xdr:to>
      <xdr:col>0</xdr:col>
      <xdr:colOff>0</xdr:colOff>
      <xdr:row>40</xdr:row>
      <xdr:rowOff>133350</xdr:rowOff>
    </xdr:to>
    <xdr:sp macro="" textlink="">
      <xdr:nvSpPr>
        <xdr:cNvPr id="5" name="テキスト 17"/>
        <xdr:cNvSpPr txBox="1">
          <a:spLocks noChangeArrowheads="1"/>
        </xdr:cNvSpPr>
      </xdr:nvSpPr>
      <xdr:spPr bwMode="auto">
        <a:xfrm>
          <a:off x="0" y="5943600"/>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0</xdr:colOff>
      <xdr:row>39</xdr:row>
      <xdr:rowOff>114300</xdr:rowOff>
    </xdr:from>
    <xdr:to>
      <xdr:col>0</xdr:col>
      <xdr:colOff>0</xdr:colOff>
      <xdr:row>40</xdr:row>
      <xdr:rowOff>133350</xdr:rowOff>
    </xdr:to>
    <xdr:sp macro="" textlink="">
      <xdr:nvSpPr>
        <xdr:cNvPr id="6" name="テキスト 17"/>
        <xdr:cNvSpPr txBox="1">
          <a:spLocks noChangeArrowheads="1"/>
        </xdr:cNvSpPr>
      </xdr:nvSpPr>
      <xdr:spPr bwMode="auto">
        <a:xfrm>
          <a:off x="0" y="5943600"/>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0</xdr:colOff>
      <xdr:row>39</xdr:row>
      <xdr:rowOff>114300</xdr:rowOff>
    </xdr:from>
    <xdr:to>
      <xdr:col>0</xdr:col>
      <xdr:colOff>0</xdr:colOff>
      <xdr:row>40</xdr:row>
      <xdr:rowOff>133350</xdr:rowOff>
    </xdr:to>
    <xdr:sp macro="" textlink="">
      <xdr:nvSpPr>
        <xdr:cNvPr id="7" name="テキスト 17"/>
        <xdr:cNvSpPr txBox="1">
          <a:spLocks noChangeArrowheads="1"/>
        </xdr:cNvSpPr>
      </xdr:nvSpPr>
      <xdr:spPr bwMode="auto">
        <a:xfrm>
          <a:off x="0" y="5943600"/>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8" name="テキスト 48"/>
        <xdr:cNvSpPr txBox="1">
          <a:spLocks noChangeArrowheads="1"/>
        </xdr:cNvSpPr>
      </xdr:nvSpPr>
      <xdr:spPr bwMode="auto">
        <a:xfrm>
          <a:off x="753534" y="651934"/>
          <a:ext cx="745066"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9" name="テキスト 48"/>
        <xdr:cNvSpPr txBox="1">
          <a:spLocks noChangeArrowheads="1"/>
        </xdr:cNvSpPr>
      </xdr:nvSpPr>
      <xdr:spPr bwMode="auto">
        <a:xfrm>
          <a:off x="838200" y="706966"/>
          <a:ext cx="713316"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10" name="Line 13"/>
        <xdr:cNvSpPr>
          <a:spLocks noChangeShapeType="1"/>
        </xdr:cNvSpPr>
      </xdr:nvSpPr>
      <xdr:spPr bwMode="auto">
        <a:xfrm flipH="1" flipV="1">
          <a:off x="685800" y="342900"/>
          <a:ext cx="13716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11" name="テキスト 47"/>
        <xdr:cNvSpPr txBox="1">
          <a:spLocks noChangeArrowheads="1"/>
        </xdr:cNvSpPr>
      </xdr:nvSpPr>
      <xdr:spPr bwMode="auto">
        <a:xfrm>
          <a:off x="1873996" y="395816"/>
          <a:ext cx="18203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4</xdr:col>
      <xdr:colOff>0</xdr:colOff>
      <xdr:row>46</xdr:row>
      <xdr:rowOff>114300</xdr:rowOff>
    </xdr:from>
    <xdr:to>
      <xdr:col>4</xdr:col>
      <xdr:colOff>0</xdr:colOff>
      <xdr:row>47</xdr:row>
      <xdr:rowOff>133350</xdr:rowOff>
    </xdr:to>
    <xdr:sp macro="" textlink="">
      <xdr:nvSpPr>
        <xdr:cNvPr id="12" name="テキスト 17"/>
        <xdr:cNvSpPr txBox="1">
          <a:spLocks noChangeArrowheads="1"/>
        </xdr:cNvSpPr>
      </xdr:nvSpPr>
      <xdr:spPr bwMode="auto">
        <a:xfrm>
          <a:off x="3429000" y="6800850"/>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4</xdr:col>
      <xdr:colOff>0</xdr:colOff>
      <xdr:row>46</xdr:row>
      <xdr:rowOff>114300</xdr:rowOff>
    </xdr:from>
    <xdr:to>
      <xdr:col>4</xdr:col>
      <xdr:colOff>0</xdr:colOff>
      <xdr:row>47</xdr:row>
      <xdr:rowOff>133350</xdr:rowOff>
    </xdr:to>
    <xdr:sp macro="" textlink="">
      <xdr:nvSpPr>
        <xdr:cNvPr id="13" name="テキスト 17"/>
        <xdr:cNvSpPr txBox="1">
          <a:spLocks noChangeArrowheads="1"/>
        </xdr:cNvSpPr>
      </xdr:nvSpPr>
      <xdr:spPr bwMode="auto">
        <a:xfrm>
          <a:off x="3429000" y="6800850"/>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4</xdr:col>
      <xdr:colOff>0</xdr:colOff>
      <xdr:row>46</xdr:row>
      <xdr:rowOff>114300</xdr:rowOff>
    </xdr:from>
    <xdr:to>
      <xdr:col>4</xdr:col>
      <xdr:colOff>0</xdr:colOff>
      <xdr:row>47</xdr:row>
      <xdr:rowOff>133350</xdr:rowOff>
    </xdr:to>
    <xdr:sp macro="" textlink="">
      <xdr:nvSpPr>
        <xdr:cNvPr id="14" name="テキスト 17"/>
        <xdr:cNvSpPr txBox="1">
          <a:spLocks noChangeArrowheads="1"/>
        </xdr:cNvSpPr>
      </xdr:nvSpPr>
      <xdr:spPr bwMode="auto">
        <a:xfrm>
          <a:off x="3429000" y="6800850"/>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4</xdr:col>
      <xdr:colOff>0</xdr:colOff>
      <xdr:row>46</xdr:row>
      <xdr:rowOff>114300</xdr:rowOff>
    </xdr:from>
    <xdr:to>
      <xdr:col>4</xdr:col>
      <xdr:colOff>0</xdr:colOff>
      <xdr:row>47</xdr:row>
      <xdr:rowOff>133350</xdr:rowOff>
    </xdr:to>
    <xdr:sp macro="" textlink="">
      <xdr:nvSpPr>
        <xdr:cNvPr id="15" name="テキスト 17"/>
        <xdr:cNvSpPr txBox="1">
          <a:spLocks noChangeArrowheads="1"/>
        </xdr:cNvSpPr>
      </xdr:nvSpPr>
      <xdr:spPr bwMode="auto">
        <a:xfrm>
          <a:off x="3429000" y="6800850"/>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0</xdr:row>
      <xdr:rowOff>0</xdr:rowOff>
    </xdr:from>
    <xdr:to>
      <xdr:col>11</xdr:col>
      <xdr:colOff>540123</xdr:colOff>
      <xdr:row>1</xdr:row>
      <xdr:rowOff>30816</xdr:rowOff>
    </xdr:to>
    <xdr:sp macro="" textlink="">
      <xdr:nvSpPr>
        <xdr:cNvPr id="16" name="テキスト ボックス 15"/>
        <xdr:cNvSpPr txBox="1"/>
      </xdr:nvSpPr>
      <xdr:spPr>
        <a:xfrm>
          <a:off x="6638925" y="0"/>
          <a:ext cx="1225923" cy="24989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46</xdr:row>
      <xdr:rowOff>114300</xdr:rowOff>
    </xdr:from>
    <xdr:to>
      <xdr:col>10</xdr:col>
      <xdr:colOff>0</xdr:colOff>
      <xdr:row>47</xdr:row>
      <xdr:rowOff>133350</xdr:rowOff>
    </xdr:to>
    <xdr:sp macro="" textlink="">
      <xdr:nvSpPr>
        <xdr:cNvPr id="2" name="テキスト 17"/>
        <xdr:cNvSpPr txBox="1">
          <a:spLocks noChangeArrowheads="1"/>
        </xdr:cNvSpPr>
      </xdr:nvSpPr>
      <xdr:spPr bwMode="auto">
        <a:xfrm>
          <a:off x="6696075" y="8477250"/>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3" name="テキスト 17"/>
        <xdr:cNvSpPr txBox="1">
          <a:spLocks noChangeArrowheads="1"/>
        </xdr:cNvSpPr>
      </xdr:nvSpPr>
      <xdr:spPr bwMode="auto">
        <a:xfrm>
          <a:off x="2209800" y="8477250"/>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4" name="テキスト 48"/>
        <xdr:cNvSpPr txBox="1">
          <a:spLocks noChangeArrowheads="1"/>
        </xdr:cNvSpPr>
      </xdr:nvSpPr>
      <xdr:spPr bwMode="auto">
        <a:xfrm>
          <a:off x="172509" y="718609"/>
          <a:ext cx="373591" cy="183091"/>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5" name="テキスト 17"/>
        <xdr:cNvSpPr txBox="1">
          <a:spLocks noChangeArrowheads="1"/>
        </xdr:cNvSpPr>
      </xdr:nvSpPr>
      <xdr:spPr bwMode="auto">
        <a:xfrm>
          <a:off x="6696075" y="8477250"/>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6" name="テキスト 17"/>
        <xdr:cNvSpPr txBox="1">
          <a:spLocks noChangeArrowheads="1"/>
        </xdr:cNvSpPr>
      </xdr:nvSpPr>
      <xdr:spPr bwMode="auto">
        <a:xfrm>
          <a:off x="6696075" y="8477250"/>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7" name="テキスト 17"/>
        <xdr:cNvSpPr txBox="1">
          <a:spLocks noChangeArrowheads="1"/>
        </xdr:cNvSpPr>
      </xdr:nvSpPr>
      <xdr:spPr bwMode="auto">
        <a:xfrm>
          <a:off x="2209800" y="8477250"/>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8" name="テキスト 17"/>
        <xdr:cNvSpPr txBox="1">
          <a:spLocks noChangeArrowheads="1"/>
        </xdr:cNvSpPr>
      </xdr:nvSpPr>
      <xdr:spPr bwMode="auto">
        <a:xfrm>
          <a:off x="2209800" y="8477250"/>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9" name="テキスト 17"/>
        <xdr:cNvSpPr txBox="1">
          <a:spLocks noChangeArrowheads="1"/>
        </xdr:cNvSpPr>
      </xdr:nvSpPr>
      <xdr:spPr bwMode="auto">
        <a:xfrm>
          <a:off x="6696075" y="8477250"/>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10" name="テキスト 17"/>
        <xdr:cNvSpPr txBox="1">
          <a:spLocks noChangeArrowheads="1"/>
        </xdr:cNvSpPr>
      </xdr:nvSpPr>
      <xdr:spPr bwMode="auto">
        <a:xfrm>
          <a:off x="2209800" y="8477250"/>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11" name="テキスト 17"/>
        <xdr:cNvSpPr txBox="1">
          <a:spLocks noChangeArrowheads="1"/>
        </xdr:cNvSpPr>
      </xdr:nvSpPr>
      <xdr:spPr bwMode="auto">
        <a:xfrm>
          <a:off x="6696075" y="8477250"/>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12" name="テキスト 17"/>
        <xdr:cNvSpPr txBox="1">
          <a:spLocks noChangeArrowheads="1"/>
        </xdr:cNvSpPr>
      </xdr:nvSpPr>
      <xdr:spPr bwMode="auto">
        <a:xfrm>
          <a:off x="6696075" y="8477250"/>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13" name="テキスト 48"/>
        <xdr:cNvSpPr txBox="1">
          <a:spLocks noChangeArrowheads="1"/>
        </xdr:cNvSpPr>
      </xdr:nvSpPr>
      <xdr:spPr bwMode="auto">
        <a:xfrm>
          <a:off x="257175" y="783166"/>
          <a:ext cx="341841" cy="161926"/>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14" name="Line 13"/>
        <xdr:cNvSpPr>
          <a:spLocks noChangeShapeType="1"/>
        </xdr:cNvSpPr>
      </xdr:nvSpPr>
      <xdr:spPr bwMode="auto">
        <a:xfrm flipH="1" flipV="1">
          <a:off x="104775" y="400050"/>
          <a:ext cx="14859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15" name="テキスト 47"/>
        <xdr:cNvSpPr txBox="1">
          <a:spLocks noChangeArrowheads="1"/>
        </xdr:cNvSpPr>
      </xdr:nvSpPr>
      <xdr:spPr bwMode="auto">
        <a:xfrm>
          <a:off x="921496" y="452966"/>
          <a:ext cx="543984" cy="268817"/>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0</xdr:colOff>
      <xdr:row>0</xdr:row>
      <xdr:rowOff>0</xdr:rowOff>
    </xdr:from>
    <xdr:to>
      <xdr:col>11</xdr:col>
      <xdr:colOff>523875</xdr:colOff>
      <xdr:row>1</xdr:row>
      <xdr:rowOff>21167</xdr:rowOff>
    </xdr:to>
    <xdr:sp macro="" textlink="">
      <xdr:nvSpPr>
        <xdr:cNvPr id="16" name="テキスト ボックス 15"/>
        <xdr:cNvSpPr txBox="1"/>
      </xdr:nvSpPr>
      <xdr:spPr>
        <a:xfrm>
          <a:off x="6591300" y="0"/>
          <a:ext cx="1209675"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46</xdr:row>
      <xdr:rowOff>114300</xdr:rowOff>
    </xdr:from>
    <xdr:to>
      <xdr:col>3</xdr:col>
      <xdr:colOff>0</xdr:colOff>
      <xdr:row>47</xdr:row>
      <xdr:rowOff>133350</xdr:rowOff>
    </xdr:to>
    <xdr:sp macro="" textlink="">
      <xdr:nvSpPr>
        <xdr:cNvPr id="2" name="テキスト 17"/>
        <xdr:cNvSpPr txBox="1">
          <a:spLocks noChangeArrowheads="1"/>
        </xdr:cNvSpPr>
      </xdr:nvSpPr>
      <xdr:spPr bwMode="auto">
        <a:xfrm>
          <a:off x="2228850"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3" name="テキスト 48"/>
        <xdr:cNvSpPr txBox="1">
          <a:spLocks noChangeArrowheads="1"/>
        </xdr:cNvSpPr>
      </xdr:nvSpPr>
      <xdr:spPr bwMode="auto">
        <a:xfrm>
          <a:off x="172509"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4" name="テキスト 17"/>
        <xdr:cNvSpPr txBox="1">
          <a:spLocks noChangeArrowheads="1"/>
        </xdr:cNvSpPr>
      </xdr:nvSpPr>
      <xdr:spPr bwMode="auto">
        <a:xfrm>
          <a:off x="2228850"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5" name="テキスト 17"/>
        <xdr:cNvSpPr txBox="1">
          <a:spLocks noChangeArrowheads="1"/>
        </xdr:cNvSpPr>
      </xdr:nvSpPr>
      <xdr:spPr bwMode="auto">
        <a:xfrm>
          <a:off x="2228850"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6" name="テキスト 17"/>
        <xdr:cNvSpPr txBox="1">
          <a:spLocks noChangeArrowheads="1"/>
        </xdr:cNvSpPr>
      </xdr:nvSpPr>
      <xdr:spPr bwMode="auto">
        <a:xfrm>
          <a:off x="2228850"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7" name="テキスト 48"/>
        <xdr:cNvSpPr txBox="1">
          <a:spLocks noChangeArrowheads="1"/>
        </xdr:cNvSpPr>
      </xdr:nvSpPr>
      <xdr:spPr bwMode="auto">
        <a:xfrm>
          <a:off x="257175"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8" name="Line 13"/>
        <xdr:cNvSpPr>
          <a:spLocks noChangeShapeType="1"/>
        </xdr:cNvSpPr>
      </xdr:nvSpPr>
      <xdr:spPr bwMode="auto">
        <a:xfrm flipH="1" flipV="1">
          <a:off x="104775" y="390525"/>
          <a:ext cx="14668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9" name="テキスト 47"/>
        <xdr:cNvSpPr txBox="1">
          <a:spLocks noChangeArrowheads="1"/>
        </xdr:cNvSpPr>
      </xdr:nvSpPr>
      <xdr:spPr bwMode="auto">
        <a:xfrm>
          <a:off x="921496"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0</xdr:colOff>
      <xdr:row>0</xdr:row>
      <xdr:rowOff>0</xdr:rowOff>
    </xdr:from>
    <xdr:to>
      <xdr:col>11</xdr:col>
      <xdr:colOff>504825</xdr:colOff>
      <xdr:row>1</xdr:row>
      <xdr:rowOff>21167</xdr:rowOff>
    </xdr:to>
    <xdr:sp macro="" textlink="">
      <xdr:nvSpPr>
        <xdr:cNvPr id="10" name="テキスト ボックス 9"/>
        <xdr:cNvSpPr txBox="1"/>
      </xdr:nvSpPr>
      <xdr:spPr>
        <a:xfrm>
          <a:off x="6724650" y="0"/>
          <a:ext cx="1190625"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0</xdr:colOff>
      <xdr:row>46</xdr:row>
      <xdr:rowOff>114300</xdr:rowOff>
    </xdr:from>
    <xdr:to>
      <xdr:col>3</xdr:col>
      <xdr:colOff>0</xdr:colOff>
      <xdr:row>47</xdr:row>
      <xdr:rowOff>133350</xdr:rowOff>
    </xdr:to>
    <xdr:sp macro="" textlink="">
      <xdr:nvSpPr>
        <xdr:cNvPr id="2" name="テキスト 17"/>
        <xdr:cNvSpPr txBox="1">
          <a:spLocks noChangeArrowheads="1"/>
        </xdr:cNvSpPr>
      </xdr:nvSpPr>
      <xdr:spPr bwMode="auto">
        <a:xfrm>
          <a:off x="244792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3" name="テキスト 48"/>
        <xdr:cNvSpPr txBox="1">
          <a:spLocks noChangeArrowheads="1"/>
        </xdr:cNvSpPr>
      </xdr:nvSpPr>
      <xdr:spPr bwMode="auto">
        <a:xfrm>
          <a:off x="172509" y="699559"/>
          <a:ext cx="440266"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4" name="テキスト 17"/>
        <xdr:cNvSpPr txBox="1">
          <a:spLocks noChangeArrowheads="1"/>
        </xdr:cNvSpPr>
      </xdr:nvSpPr>
      <xdr:spPr bwMode="auto">
        <a:xfrm>
          <a:off x="244792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5" name="テキスト 17"/>
        <xdr:cNvSpPr txBox="1">
          <a:spLocks noChangeArrowheads="1"/>
        </xdr:cNvSpPr>
      </xdr:nvSpPr>
      <xdr:spPr bwMode="auto">
        <a:xfrm>
          <a:off x="244792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6" name="テキスト 17"/>
        <xdr:cNvSpPr txBox="1">
          <a:spLocks noChangeArrowheads="1"/>
        </xdr:cNvSpPr>
      </xdr:nvSpPr>
      <xdr:spPr bwMode="auto">
        <a:xfrm>
          <a:off x="244792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7" name="テキスト 48"/>
        <xdr:cNvSpPr txBox="1">
          <a:spLocks noChangeArrowheads="1"/>
        </xdr:cNvSpPr>
      </xdr:nvSpPr>
      <xdr:spPr bwMode="auto">
        <a:xfrm>
          <a:off x="257175" y="754591"/>
          <a:ext cx="408516"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8" name="Line 13"/>
        <xdr:cNvSpPr>
          <a:spLocks noChangeShapeType="1"/>
        </xdr:cNvSpPr>
      </xdr:nvSpPr>
      <xdr:spPr bwMode="auto">
        <a:xfrm flipH="1" flipV="1">
          <a:off x="104775" y="390525"/>
          <a:ext cx="16573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9" name="テキスト 47"/>
        <xdr:cNvSpPr txBox="1">
          <a:spLocks noChangeArrowheads="1"/>
        </xdr:cNvSpPr>
      </xdr:nvSpPr>
      <xdr:spPr bwMode="auto">
        <a:xfrm>
          <a:off x="98817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49"/>
  <sheetViews>
    <sheetView tabSelected="1" zoomScaleNormal="100" workbookViewId="0">
      <selection sqref="A1:J1"/>
    </sheetView>
  </sheetViews>
  <sheetFormatPr defaultRowHeight="13.5" x14ac:dyDescent="0.15"/>
  <cols>
    <col min="1" max="1" width="4.625" style="43" customWidth="1"/>
    <col min="2" max="2" width="18.125" style="43" customWidth="1"/>
    <col min="3" max="10" width="8.625" style="43" customWidth="1"/>
    <col min="11" max="16384" width="9" style="43"/>
  </cols>
  <sheetData>
    <row r="1" spans="1:10" ht="17.25" x14ac:dyDescent="0.15">
      <c r="A1" s="82" t="s">
        <v>110</v>
      </c>
      <c r="B1" s="82"/>
      <c r="C1" s="82"/>
      <c r="D1" s="82"/>
      <c r="E1" s="82"/>
      <c r="F1" s="82"/>
      <c r="G1" s="82"/>
      <c r="H1" s="82"/>
      <c r="I1" s="82"/>
      <c r="J1" s="82"/>
    </row>
    <row r="2" spans="1:10" x14ac:dyDescent="0.15">
      <c r="A2" s="44"/>
      <c r="B2" s="44"/>
      <c r="C2" s="44"/>
      <c r="D2" s="44"/>
      <c r="E2" s="44"/>
      <c r="F2" s="44"/>
      <c r="G2" s="44"/>
      <c r="H2" s="44"/>
      <c r="I2" s="45" t="s">
        <v>1</v>
      </c>
      <c r="J2" s="46"/>
    </row>
    <row r="3" spans="1:10" x14ac:dyDescent="0.15">
      <c r="A3" s="47"/>
      <c r="B3" s="48"/>
      <c r="C3" s="49" t="s">
        <v>2</v>
      </c>
      <c r="D3" s="50"/>
      <c r="E3" s="50"/>
      <c r="F3" s="50"/>
      <c r="G3" s="50"/>
      <c r="H3" s="50"/>
      <c r="I3" s="51"/>
      <c r="J3" s="83" t="s">
        <v>88</v>
      </c>
    </row>
    <row r="4" spans="1:10" x14ac:dyDescent="0.15">
      <c r="A4" s="52"/>
      <c r="B4" s="53"/>
      <c r="C4" s="54" t="s">
        <v>89</v>
      </c>
      <c r="D4" s="55" t="s">
        <v>66</v>
      </c>
      <c r="E4" s="54" t="s">
        <v>90</v>
      </c>
      <c r="F4" s="54" t="s">
        <v>91</v>
      </c>
      <c r="G4" s="54" t="s">
        <v>92</v>
      </c>
      <c r="H4" s="54" t="s">
        <v>93</v>
      </c>
      <c r="I4" s="54" t="s">
        <v>94</v>
      </c>
      <c r="J4" s="84"/>
    </row>
    <row r="5" spans="1:10" x14ac:dyDescent="0.15">
      <c r="A5" s="52"/>
      <c r="B5" s="56"/>
      <c r="C5" s="57"/>
      <c r="D5" s="58"/>
      <c r="E5" s="57"/>
      <c r="F5" s="57"/>
      <c r="G5" s="57"/>
      <c r="H5" s="57"/>
      <c r="I5" s="57"/>
      <c r="J5" s="85"/>
    </row>
    <row r="6" spans="1:10" x14ac:dyDescent="0.15">
      <c r="A6" s="86" t="s">
        <v>95</v>
      </c>
      <c r="B6" s="89" t="s">
        <v>11</v>
      </c>
      <c r="C6" s="91" t="s">
        <v>96</v>
      </c>
      <c r="D6" s="92">
        <v>446</v>
      </c>
      <c r="E6" s="94" t="s">
        <v>83</v>
      </c>
      <c r="F6" s="94">
        <v>199</v>
      </c>
      <c r="G6" s="94">
        <v>12</v>
      </c>
      <c r="H6" s="94">
        <v>9582</v>
      </c>
      <c r="I6" s="94">
        <f>SUM(C6:H7)</f>
        <v>10239</v>
      </c>
      <c r="J6" s="94">
        <v>4061</v>
      </c>
    </row>
    <row r="7" spans="1:10" x14ac:dyDescent="0.15">
      <c r="A7" s="87"/>
      <c r="B7" s="90"/>
      <c r="C7" s="91"/>
      <c r="D7" s="93"/>
      <c r="E7" s="91"/>
      <c r="F7" s="91"/>
      <c r="G7" s="91"/>
      <c r="H7" s="91"/>
      <c r="I7" s="91"/>
      <c r="J7" s="91"/>
    </row>
    <row r="8" spans="1:10" x14ac:dyDescent="0.15">
      <c r="A8" s="87"/>
      <c r="B8" s="90" t="s">
        <v>12</v>
      </c>
      <c r="C8" s="91" t="s">
        <v>96</v>
      </c>
      <c r="D8" s="93">
        <v>7169</v>
      </c>
      <c r="E8" s="91" t="s">
        <v>83</v>
      </c>
      <c r="F8" s="91">
        <v>474</v>
      </c>
      <c r="G8" s="91">
        <v>121</v>
      </c>
      <c r="H8" s="91">
        <v>1533</v>
      </c>
      <c r="I8" s="91">
        <f>SUM(C8:H9)</f>
        <v>9297</v>
      </c>
      <c r="J8" s="91">
        <v>4283</v>
      </c>
    </row>
    <row r="9" spans="1:10" x14ac:dyDescent="0.15">
      <c r="A9" s="87"/>
      <c r="B9" s="90"/>
      <c r="C9" s="91"/>
      <c r="D9" s="93"/>
      <c r="E9" s="91"/>
      <c r="F9" s="91"/>
      <c r="G9" s="91"/>
      <c r="H9" s="91"/>
      <c r="I9" s="91"/>
      <c r="J9" s="91"/>
    </row>
    <row r="10" spans="1:10" x14ac:dyDescent="0.15">
      <c r="A10" s="87"/>
      <c r="B10" s="90" t="s">
        <v>97</v>
      </c>
      <c r="C10" s="91" t="s">
        <v>96</v>
      </c>
      <c r="D10" s="93">
        <v>729</v>
      </c>
      <c r="E10" s="91" t="s">
        <v>83</v>
      </c>
      <c r="F10" s="91">
        <v>427</v>
      </c>
      <c r="G10" s="91">
        <v>58</v>
      </c>
      <c r="H10" s="91" t="s">
        <v>112</v>
      </c>
      <c r="I10" s="91">
        <f>SUM(C10:H11)</f>
        <v>1214</v>
      </c>
      <c r="J10" s="91">
        <v>583</v>
      </c>
    </row>
    <row r="11" spans="1:10" x14ac:dyDescent="0.15">
      <c r="A11" s="87"/>
      <c r="B11" s="90"/>
      <c r="C11" s="91"/>
      <c r="D11" s="93"/>
      <c r="E11" s="91"/>
      <c r="F11" s="91"/>
      <c r="G11" s="91"/>
      <c r="H11" s="91"/>
      <c r="I11" s="91"/>
      <c r="J11" s="91"/>
    </row>
    <row r="12" spans="1:10" x14ac:dyDescent="0.15">
      <c r="A12" s="87"/>
      <c r="B12" s="101" t="s">
        <v>14</v>
      </c>
      <c r="C12" s="97" t="s">
        <v>96</v>
      </c>
      <c r="D12" s="93" t="s">
        <v>112</v>
      </c>
      <c r="E12" s="91" t="s">
        <v>83</v>
      </c>
      <c r="F12" s="91" t="s">
        <v>83</v>
      </c>
      <c r="G12" s="91" t="s">
        <v>83</v>
      </c>
      <c r="H12" s="91" t="s">
        <v>83</v>
      </c>
      <c r="I12" s="91">
        <f>SUM(C12:H13)</f>
        <v>0</v>
      </c>
      <c r="J12" s="91">
        <v>4</v>
      </c>
    </row>
    <row r="13" spans="1:10" x14ac:dyDescent="0.15">
      <c r="A13" s="87"/>
      <c r="B13" s="101"/>
      <c r="C13" s="97"/>
      <c r="D13" s="93"/>
      <c r="E13" s="91"/>
      <c r="F13" s="91"/>
      <c r="G13" s="91"/>
      <c r="H13" s="91"/>
      <c r="I13" s="91"/>
      <c r="J13" s="91"/>
    </row>
    <row r="14" spans="1:10" x14ac:dyDescent="0.15">
      <c r="A14" s="87"/>
      <c r="B14" s="95" t="s">
        <v>0</v>
      </c>
      <c r="C14" s="97" t="s">
        <v>96</v>
      </c>
      <c r="D14" s="93">
        <f>SUM(D6:D13)</f>
        <v>8344</v>
      </c>
      <c r="E14" s="93" t="s">
        <v>112</v>
      </c>
      <c r="F14" s="91">
        <f>SUM(F6:F13)</f>
        <v>1100</v>
      </c>
      <c r="G14" s="91">
        <f t="shared" ref="G14" si="0">SUM(G6:G13)</f>
        <v>191</v>
      </c>
      <c r="H14" s="91">
        <f>SUM(H6:H13)</f>
        <v>11115</v>
      </c>
      <c r="I14" s="91">
        <f>SUM(I6:I13)</f>
        <v>20750</v>
      </c>
      <c r="J14" s="91">
        <f>SUM(J6:J13)</f>
        <v>8931</v>
      </c>
    </row>
    <row r="15" spans="1:10" x14ac:dyDescent="0.15">
      <c r="A15" s="88"/>
      <c r="B15" s="96"/>
      <c r="C15" s="98"/>
      <c r="D15" s="99"/>
      <c r="E15" s="99"/>
      <c r="F15" s="100"/>
      <c r="G15" s="100"/>
      <c r="H15" s="100"/>
      <c r="I15" s="100"/>
      <c r="J15" s="100"/>
    </row>
    <row r="16" spans="1:10" x14ac:dyDescent="0.15">
      <c r="A16" s="102" t="s">
        <v>84</v>
      </c>
      <c r="B16" s="105" t="s">
        <v>15</v>
      </c>
      <c r="C16" s="94">
        <v>1935</v>
      </c>
      <c r="D16" s="92">
        <v>196507</v>
      </c>
      <c r="E16" s="94">
        <v>2717</v>
      </c>
      <c r="F16" s="94">
        <v>139356</v>
      </c>
      <c r="G16" s="94">
        <v>6530</v>
      </c>
      <c r="H16" s="94">
        <v>43599</v>
      </c>
      <c r="I16" s="91">
        <f>SUM(C16:H17)</f>
        <v>390644</v>
      </c>
      <c r="J16" s="94">
        <v>230093</v>
      </c>
    </row>
    <row r="17" spans="1:13" x14ac:dyDescent="0.15">
      <c r="A17" s="103"/>
      <c r="B17" s="106"/>
      <c r="C17" s="91"/>
      <c r="D17" s="93"/>
      <c r="E17" s="91"/>
      <c r="F17" s="91"/>
      <c r="G17" s="91"/>
      <c r="H17" s="91"/>
      <c r="I17" s="91"/>
      <c r="J17" s="91"/>
    </row>
    <row r="18" spans="1:13" x14ac:dyDescent="0.15">
      <c r="A18" s="103"/>
      <c r="B18" s="90" t="s">
        <v>16</v>
      </c>
      <c r="C18" s="91">
        <v>10576</v>
      </c>
      <c r="D18" s="93">
        <v>172263</v>
      </c>
      <c r="E18" s="91">
        <v>72408</v>
      </c>
      <c r="F18" s="91">
        <v>57960</v>
      </c>
      <c r="G18" s="91">
        <v>4601</v>
      </c>
      <c r="H18" s="91">
        <v>10036</v>
      </c>
      <c r="I18" s="91">
        <f>SUM(C18:H19)</f>
        <v>327844</v>
      </c>
      <c r="J18" s="91">
        <v>140262</v>
      </c>
    </row>
    <row r="19" spans="1:13" x14ac:dyDescent="0.15">
      <c r="A19" s="103"/>
      <c r="B19" s="90"/>
      <c r="C19" s="91"/>
      <c r="D19" s="93"/>
      <c r="E19" s="91"/>
      <c r="F19" s="91"/>
      <c r="G19" s="91"/>
      <c r="H19" s="91"/>
      <c r="I19" s="91"/>
      <c r="J19" s="91"/>
    </row>
    <row r="20" spans="1:13" x14ac:dyDescent="0.15">
      <c r="A20" s="103"/>
      <c r="B20" s="90" t="s">
        <v>0</v>
      </c>
      <c r="C20" s="91">
        <f>SUM(C16:C19)</f>
        <v>12511</v>
      </c>
      <c r="D20" s="93">
        <f>SUM(D16:D19)</f>
        <v>368770</v>
      </c>
      <c r="E20" s="91">
        <f>SUM(E16:E19)</f>
        <v>75125</v>
      </c>
      <c r="F20" s="91">
        <f t="shared" ref="F20:H20" si="1">SUM(F16:F19)</f>
        <v>197316</v>
      </c>
      <c r="G20" s="91">
        <f t="shared" si="1"/>
        <v>11131</v>
      </c>
      <c r="H20" s="91">
        <f t="shared" si="1"/>
        <v>53635</v>
      </c>
      <c r="I20" s="91">
        <f>SUM(I16:I19)</f>
        <v>718488</v>
      </c>
      <c r="J20" s="91">
        <f>SUM(J16:J19)</f>
        <v>370355</v>
      </c>
    </row>
    <row r="21" spans="1:13" x14ac:dyDescent="0.15">
      <c r="A21" s="104"/>
      <c r="B21" s="107"/>
      <c r="C21" s="100"/>
      <c r="D21" s="99"/>
      <c r="E21" s="100"/>
      <c r="F21" s="100"/>
      <c r="G21" s="100"/>
      <c r="H21" s="100"/>
      <c r="I21" s="100"/>
      <c r="J21" s="100"/>
    </row>
    <row r="22" spans="1:13" x14ac:dyDescent="0.15">
      <c r="A22" s="125" t="s">
        <v>98</v>
      </c>
      <c r="B22" s="89" t="s">
        <v>17</v>
      </c>
      <c r="C22" s="94" t="s">
        <v>36</v>
      </c>
      <c r="D22" s="92">
        <v>11534</v>
      </c>
      <c r="E22" s="94" t="s">
        <v>34</v>
      </c>
      <c r="F22" s="94">
        <v>23797</v>
      </c>
      <c r="G22" s="94" t="s">
        <v>34</v>
      </c>
      <c r="H22" s="94">
        <v>475</v>
      </c>
      <c r="I22" s="91">
        <f>SUM(C22:H23)</f>
        <v>35806</v>
      </c>
      <c r="J22" s="94">
        <v>24568</v>
      </c>
    </row>
    <row r="23" spans="1:13" x14ac:dyDescent="0.15">
      <c r="A23" s="126"/>
      <c r="B23" s="90"/>
      <c r="C23" s="91"/>
      <c r="D23" s="93"/>
      <c r="E23" s="91"/>
      <c r="F23" s="91"/>
      <c r="G23" s="91"/>
      <c r="H23" s="91"/>
      <c r="I23" s="91"/>
      <c r="J23" s="91"/>
      <c r="M23" s="81"/>
    </row>
    <row r="24" spans="1:13" x14ac:dyDescent="0.15">
      <c r="A24" s="126"/>
      <c r="B24" s="90" t="s">
        <v>18</v>
      </c>
      <c r="C24" s="91" t="s">
        <v>34</v>
      </c>
      <c r="D24" s="93">
        <v>48167</v>
      </c>
      <c r="E24" s="91">
        <v>11293</v>
      </c>
      <c r="F24" s="91">
        <v>22930</v>
      </c>
      <c r="G24" s="91">
        <v>131</v>
      </c>
      <c r="H24" s="91">
        <v>370</v>
      </c>
      <c r="I24" s="91">
        <f>SUM(C24:H25)</f>
        <v>82891</v>
      </c>
      <c r="J24" s="91">
        <v>33296</v>
      </c>
    </row>
    <row r="25" spans="1:13" x14ac:dyDescent="0.15">
      <c r="A25" s="126"/>
      <c r="B25" s="108"/>
      <c r="C25" s="109"/>
      <c r="D25" s="110"/>
      <c r="E25" s="109"/>
      <c r="F25" s="109"/>
      <c r="G25" s="109"/>
      <c r="H25" s="109"/>
      <c r="I25" s="91"/>
      <c r="J25" s="109"/>
    </row>
    <row r="26" spans="1:13" x14ac:dyDescent="0.15">
      <c r="A26" s="126"/>
      <c r="B26" s="59" t="s">
        <v>54</v>
      </c>
      <c r="C26" s="60">
        <v>7</v>
      </c>
      <c r="D26" s="61">
        <v>2912</v>
      </c>
      <c r="E26" s="62">
        <v>13956</v>
      </c>
      <c r="F26" s="60">
        <v>3273</v>
      </c>
      <c r="G26" s="60">
        <v>310</v>
      </c>
      <c r="H26" s="60">
        <v>84722</v>
      </c>
      <c r="I26" s="60">
        <f>SUM(C26:H26)</f>
        <v>105180</v>
      </c>
      <c r="J26" s="60">
        <v>37013</v>
      </c>
    </row>
    <row r="27" spans="1:13" x14ac:dyDescent="0.15">
      <c r="A27" s="126"/>
      <c r="B27" s="59" t="s">
        <v>55</v>
      </c>
      <c r="C27" s="60">
        <v>2</v>
      </c>
      <c r="D27" s="61">
        <v>662</v>
      </c>
      <c r="E27" s="62" t="s">
        <v>34</v>
      </c>
      <c r="F27" s="60">
        <v>970</v>
      </c>
      <c r="G27" s="60">
        <v>323</v>
      </c>
      <c r="H27" s="60">
        <v>17626</v>
      </c>
      <c r="I27" s="60">
        <f t="shared" ref="I27:I30" si="2">SUM(C27:H27)</f>
        <v>19583</v>
      </c>
      <c r="J27" s="60">
        <v>6356</v>
      </c>
    </row>
    <row r="28" spans="1:13" x14ac:dyDescent="0.15">
      <c r="A28" s="126"/>
      <c r="B28" s="59" t="s">
        <v>56</v>
      </c>
      <c r="C28" s="60" t="s">
        <v>34</v>
      </c>
      <c r="D28" s="61">
        <v>42</v>
      </c>
      <c r="E28" s="62" t="s">
        <v>34</v>
      </c>
      <c r="F28" s="60">
        <v>833</v>
      </c>
      <c r="G28" s="60" t="s">
        <v>34</v>
      </c>
      <c r="H28" s="60">
        <v>1621</v>
      </c>
      <c r="I28" s="60">
        <f t="shared" si="2"/>
        <v>2496</v>
      </c>
      <c r="J28" s="60">
        <v>266</v>
      </c>
    </row>
    <row r="29" spans="1:13" x14ac:dyDescent="0.15">
      <c r="A29" s="126"/>
      <c r="B29" s="59" t="s">
        <v>57</v>
      </c>
      <c r="C29" s="60">
        <v>2657</v>
      </c>
      <c r="D29" s="61">
        <v>5497</v>
      </c>
      <c r="E29" s="62">
        <v>5376</v>
      </c>
      <c r="F29" s="60">
        <v>8456</v>
      </c>
      <c r="G29" s="60">
        <v>9695</v>
      </c>
      <c r="H29" s="60">
        <v>62022</v>
      </c>
      <c r="I29" s="60">
        <f t="shared" si="2"/>
        <v>93703</v>
      </c>
      <c r="J29" s="60">
        <v>60685</v>
      </c>
    </row>
    <row r="30" spans="1:13" x14ac:dyDescent="0.15">
      <c r="A30" s="126"/>
      <c r="B30" s="63" t="s">
        <v>85</v>
      </c>
      <c r="C30" s="62">
        <v>214</v>
      </c>
      <c r="D30" s="64">
        <v>3900</v>
      </c>
      <c r="E30" s="62">
        <v>3698</v>
      </c>
      <c r="F30" s="62">
        <v>5885</v>
      </c>
      <c r="G30" s="62">
        <v>6774</v>
      </c>
      <c r="H30" s="62">
        <v>6248</v>
      </c>
      <c r="I30" s="60">
        <f t="shared" si="2"/>
        <v>26719</v>
      </c>
      <c r="J30" s="62">
        <v>18066</v>
      </c>
    </row>
    <row r="31" spans="1:13" x14ac:dyDescent="0.15">
      <c r="A31" s="126"/>
      <c r="B31" s="111" t="s">
        <v>86</v>
      </c>
      <c r="C31" s="113">
        <f>SUM(C26:C30)</f>
        <v>2880</v>
      </c>
      <c r="D31" s="93">
        <f>SUM(D26:D30)</f>
        <v>13013</v>
      </c>
      <c r="E31" s="91">
        <f>SUM(E26:E30)</f>
        <v>23030</v>
      </c>
      <c r="F31" s="91">
        <f t="shared" ref="F31:H31" si="3">SUM(F26:F30)</f>
        <v>19417</v>
      </c>
      <c r="G31" s="91">
        <f t="shared" si="3"/>
        <v>17102</v>
      </c>
      <c r="H31" s="91">
        <f t="shared" si="3"/>
        <v>172239</v>
      </c>
      <c r="I31" s="113">
        <f>SUM(C31:H32)</f>
        <v>247681</v>
      </c>
      <c r="J31" s="113">
        <f>SUM(J26:J30)</f>
        <v>122386</v>
      </c>
    </row>
    <row r="32" spans="1:13" x14ac:dyDescent="0.15">
      <c r="A32" s="126"/>
      <c r="B32" s="112"/>
      <c r="C32" s="114"/>
      <c r="D32" s="110"/>
      <c r="E32" s="109"/>
      <c r="F32" s="109"/>
      <c r="G32" s="109"/>
      <c r="H32" s="109"/>
      <c r="I32" s="114"/>
      <c r="J32" s="114"/>
    </row>
    <row r="33" spans="1:10" x14ac:dyDescent="0.15">
      <c r="A33" s="126"/>
      <c r="B33" s="115" t="s">
        <v>20</v>
      </c>
      <c r="C33" s="116" t="s">
        <v>34</v>
      </c>
      <c r="D33" s="117">
        <v>36840</v>
      </c>
      <c r="E33" s="116" t="s">
        <v>34</v>
      </c>
      <c r="F33" s="116">
        <v>12997</v>
      </c>
      <c r="G33" s="116" t="s">
        <v>34</v>
      </c>
      <c r="H33" s="116" t="s">
        <v>34</v>
      </c>
      <c r="I33" s="116">
        <f>SUM(C33:H34)</f>
        <v>49837</v>
      </c>
      <c r="J33" s="116">
        <v>28248</v>
      </c>
    </row>
    <row r="34" spans="1:10" x14ac:dyDescent="0.15">
      <c r="A34" s="126"/>
      <c r="B34" s="106"/>
      <c r="C34" s="91"/>
      <c r="D34" s="93"/>
      <c r="E34" s="91"/>
      <c r="F34" s="91"/>
      <c r="G34" s="91"/>
      <c r="H34" s="91"/>
      <c r="I34" s="91"/>
      <c r="J34" s="91"/>
    </row>
    <row r="35" spans="1:10" x14ac:dyDescent="0.15">
      <c r="A35" s="126"/>
      <c r="B35" s="106" t="s">
        <v>21</v>
      </c>
      <c r="C35" s="91" t="s">
        <v>35</v>
      </c>
      <c r="D35" s="93" t="s">
        <v>35</v>
      </c>
      <c r="E35" s="91" t="s">
        <v>35</v>
      </c>
      <c r="F35" s="91">
        <v>43566</v>
      </c>
      <c r="G35" s="91" t="s">
        <v>35</v>
      </c>
      <c r="H35" s="91" t="s">
        <v>35</v>
      </c>
      <c r="I35" s="91">
        <f t="shared" ref="I35" si="4">SUM(C35:H36)</f>
        <v>43566</v>
      </c>
      <c r="J35" s="91">
        <v>31848</v>
      </c>
    </row>
    <row r="36" spans="1:10" x14ac:dyDescent="0.15">
      <c r="A36" s="126"/>
      <c r="B36" s="106"/>
      <c r="C36" s="91"/>
      <c r="D36" s="93"/>
      <c r="E36" s="91"/>
      <c r="F36" s="91"/>
      <c r="G36" s="91"/>
      <c r="H36" s="91"/>
      <c r="I36" s="91"/>
      <c r="J36" s="91"/>
    </row>
    <row r="37" spans="1:10" x14ac:dyDescent="0.15">
      <c r="A37" s="126"/>
      <c r="B37" s="106" t="s">
        <v>22</v>
      </c>
      <c r="C37" s="91">
        <v>16442</v>
      </c>
      <c r="D37" s="93">
        <v>9154</v>
      </c>
      <c r="E37" s="91">
        <v>14280</v>
      </c>
      <c r="F37" s="91">
        <v>4154</v>
      </c>
      <c r="G37" s="91">
        <v>108967</v>
      </c>
      <c r="H37" s="91">
        <v>336663</v>
      </c>
      <c r="I37" s="91">
        <f t="shared" ref="I37" si="5">SUM(C37:H38)</f>
        <v>489660</v>
      </c>
      <c r="J37" s="91">
        <v>247230</v>
      </c>
    </row>
    <row r="38" spans="1:10" x14ac:dyDescent="0.15">
      <c r="A38" s="126"/>
      <c r="B38" s="106"/>
      <c r="C38" s="91"/>
      <c r="D38" s="93"/>
      <c r="E38" s="91"/>
      <c r="F38" s="91"/>
      <c r="G38" s="91"/>
      <c r="H38" s="91"/>
      <c r="I38" s="91"/>
      <c r="J38" s="91"/>
    </row>
    <row r="39" spans="1:10" x14ac:dyDescent="0.15">
      <c r="A39" s="126"/>
      <c r="B39" s="111" t="s">
        <v>24</v>
      </c>
      <c r="C39" s="91" t="s">
        <v>34</v>
      </c>
      <c r="D39" s="93">
        <v>186</v>
      </c>
      <c r="E39" s="91">
        <v>2873</v>
      </c>
      <c r="F39" s="91">
        <v>7157</v>
      </c>
      <c r="G39" s="91">
        <v>71</v>
      </c>
      <c r="H39" s="91">
        <v>349</v>
      </c>
      <c r="I39" s="91">
        <f t="shared" ref="I39" si="6">SUM(C39:H40)</f>
        <v>10636</v>
      </c>
      <c r="J39" s="91">
        <v>5207</v>
      </c>
    </row>
    <row r="40" spans="1:10" x14ac:dyDescent="0.15">
      <c r="A40" s="126"/>
      <c r="B40" s="111"/>
      <c r="C40" s="91"/>
      <c r="D40" s="93"/>
      <c r="E40" s="91"/>
      <c r="F40" s="91"/>
      <c r="G40" s="91"/>
      <c r="H40" s="91"/>
      <c r="I40" s="91"/>
      <c r="J40" s="91"/>
    </row>
    <row r="41" spans="1:10" x14ac:dyDescent="0.15">
      <c r="A41" s="126"/>
      <c r="B41" s="106" t="s">
        <v>0</v>
      </c>
      <c r="C41" s="113">
        <f>SUM(C22:C25,C31,C33:C40)</f>
        <v>19322</v>
      </c>
      <c r="D41" s="91">
        <f>SUM(D22:D25,D31,D33:D40)</f>
        <v>118894</v>
      </c>
      <c r="E41" s="91">
        <f t="shared" ref="E41:J41" si="7">SUM(E22:E25,E31,E33:E40)</f>
        <v>51476</v>
      </c>
      <c r="F41" s="91">
        <f t="shared" si="7"/>
        <v>134018</v>
      </c>
      <c r="G41" s="91">
        <f t="shared" si="7"/>
        <v>126271</v>
      </c>
      <c r="H41" s="91">
        <f t="shared" si="7"/>
        <v>510096</v>
      </c>
      <c r="I41" s="113">
        <f>SUM(I22:I25,I31,I33:I40)</f>
        <v>960077</v>
      </c>
      <c r="J41" s="113">
        <f t="shared" si="7"/>
        <v>492783</v>
      </c>
    </row>
    <row r="42" spans="1:10" x14ac:dyDescent="0.15">
      <c r="A42" s="127"/>
      <c r="B42" s="118"/>
      <c r="C42" s="119"/>
      <c r="D42" s="100"/>
      <c r="E42" s="100"/>
      <c r="F42" s="100"/>
      <c r="G42" s="100"/>
      <c r="H42" s="100"/>
      <c r="I42" s="119"/>
      <c r="J42" s="119"/>
    </row>
    <row r="43" spans="1:10" x14ac:dyDescent="0.15">
      <c r="A43" s="120" t="s">
        <v>25</v>
      </c>
      <c r="B43" s="121"/>
      <c r="C43" s="124">
        <f t="shared" ref="C43" si="8">SUM(C14,C20,C41)</f>
        <v>31833</v>
      </c>
      <c r="D43" s="94">
        <f>SUM(D14,D20,D41)</f>
        <v>496008</v>
      </c>
      <c r="E43" s="92">
        <f t="shared" ref="E43:J43" si="9">SUM(E14,E20,E41)</f>
        <v>126601</v>
      </c>
      <c r="F43" s="92">
        <f t="shared" si="9"/>
        <v>332434</v>
      </c>
      <c r="G43" s="92">
        <f t="shared" si="9"/>
        <v>137593</v>
      </c>
      <c r="H43" s="92">
        <f t="shared" si="9"/>
        <v>574846</v>
      </c>
      <c r="I43" s="128">
        <f>SUM(I14,I20,I41)</f>
        <v>1699315</v>
      </c>
      <c r="J43" s="124">
        <f t="shared" si="9"/>
        <v>872069</v>
      </c>
    </row>
    <row r="44" spans="1:10" x14ac:dyDescent="0.15">
      <c r="A44" s="122"/>
      <c r="B44" s="123"/>
      <c r="C44" s="119"/>
      <c r="D44" s="100"/>
      <c r="E44" s="99"/>
      <c r="F44" s="99"/>
      <c r="G44" s="99"/>
      <c r="H44" s="99"/>
      <c r="I44" s="129"/>
      <c r="J44" s="119"/>
    </row>
    <row r="45" spans="1:10" x14ac:dyDescent="0.15">
      <c r="A45" s="120" t="s">
        <v>60</v>
      </c>
      <c r="B45" s="121"/>
      <c r="C45" s="94" t="s">
        <v>30</v>
      </c>
      <c r="D45" s="93" t="s">
        <v>30</v>
      </c>
      <c r="E45" s="94" t="s">
        <v>30</v>
      </c>
      <c r="F45" s="94" t="s">
        <v>30</v>
      </c>
      <c r="G45" s="94">
        <v>5505</v>
      </c>
      <c r="H45" s="94">
        <v>104</v>
      </c>
      <c r="I45" s="94">
        <f>G45+H45</f>
        <v>5609</v>
      </c>
      <c r="J45" s="94">
        <v>1562</v>
      </c>
    </row>
    <row r="46" spans="1:10" x14ac:dyDescent="0.15">
      <c r="A46" s="122"/>
      <c r="B46" s="123"/>
      <c r="C46" s="100"/>
      <c r="D46" s="99"/>
      <c r="E46" s="100"/>
      <c r="F46" s="100"/>
      <c r="G46" s="100"/>
      <c r="H46" s="100"/>
      <c r="I46" s="100"/>
      <c r="J46" s="100"/>
    </row>
    <row r="47" spans="1:10" x14ac:dyDescent="0.15">
      <c r="A47" s="67"/>
      <c r="B47" s="68"/>
      <c r="C47" s="69" t="s">
        <v>26</v>
      </c>
      <c r="D47" s="67"/>
      <c r="E47" s="67"/>
      <c r="F47" s="67"/>
      <c r="G47" s="67"/>
      <c r="H47" s="67"/>
      <c r="I47" s="67"/>
      <c r="J47" s="67"/>
    </row>
    <row r="48" spans="1:10" x14ac:dyDescent="0.15">
      <c r="A48" s="44"/>
      <c r="B48" s="70"/>
      <c r="C48" s="71" t="s">
        <v>27</v>
      </c>
      <c r="D48" s="44"/>
      <c r="E48" s="44"/>
      <c r="F48" s="44"/>
      <c r="G48" s="44"/>
      <c r="H48" s="44"/>
      <c r="I48" s="44"/>
      <c r="J48" s="72"/>
    </row>
    <row r="49" spans="1:10" x14ac:dyDescent="0.15">
      <c r="A49" s="73"/>
      <c r="B49" s="73"/>
      <c r="C49" s="74" t="s">
        <v>28</v>
      </c>
      <c r="D49" s="73"/>
      <c r="E49" s="73"/>
      <c r="F49" s="73"/>
      <c r="G49" s="73"/>
      <c r="H49" s="73"/>
      <c r="I49" s="73"/>
      <c r="J49" s="72"/>
    </row>
  </sheetData>
  <mergeCells count="167">
    <mergeCell ref="A43:B44"/>
    <mergeCell ref="C43:C44"/>
    <mergeCell ref="D43:D44"/>
    <mergeCell ref="E43:E44"/>
    <mergeCell ref="F43:F44"/>
    <mergeCell ref="G43:G44"/>
    <mergeCell ref="H43:H44"/>
    <mergeCell ref="A22:A42"/>
    <mergeCell ref="J45:J46"/>
    <mergeCell ref="I43:I44"/>
    <mergeCell ref="J43:J44"/>
    <mergeCell ref="A45:B46"/>
    <mergeCell ref="C45:C46"/>
    <mergeCell ref="D45:D46"/>
    <mergeCell ref="E45:E46"/>
    <mergeCell ref="F45:F46"/>
    <mergeCell ref="G45:G46"/>
    <mergeCell ref="H45:H46"/>
    <mergeCell ref="I45:I46"/>
    <mergeCell ref="B41:B42"/>
    <mergeCell ref="C41:C42"/>
    <mergeCell ref="D41:D42"/>
    <mergeCell ref="E41:E42"/>
    <mergeCell ref="F41:F42"/>
    <mergeCell ref="G41:G42"/>
    <mergeCell ref="H41:H42"/>
    <mergeCell ref="I41:I42"/>
    <mergeCell ref="J41:J42"/>
    <mergeCell ref="F37:F38"/>
    <mergeCell ref="G37:G38"/>
    <mergeCell ref="H37:H38"/>
    <mergeCell ref="I37:I38"/>
    <mergeCell ref="J37:J38"/>
    <mergeCell ref="B39:B40"/>
    <mergeCell ref="C39:C40"/>
    <mergeCell ref="D39:D40"/>
    <mergeCell ref="E39:E40"/>
    <mergeCell ref="F39:F40"/>
    <mergeCell ref="B37:B38"/>
    <mergeCell ref="C37:C38"/>
    <mergeCell ref="D37:D38"/>
    <mergeCell ref="E37:E38"/>
    <mergeCell ref="G39:G40"/>
    <mergeCell ref="H39:H40"/>
    <mergeCell ref="I39:I40"/>
    <mergeCell ref="J39:J40"/>
    <mergeCell ref="B35:B36"/>
    <mergeCell ref="C35:C36"/>
    <mergeCell ref="D35:D36"/>
    <mergeCell ref="E35:E36"/>
    <mergeCell ref="F35:F36"/>
    <mergeCell ref="G35:G36"/>
    <mergeCell ref="H35:H36"/>
    <mergeCell ref="I35:I36"/>
    <mergeCell ref="J35:J36"/>
    <mergeCell ref="B33:B34"/>
    <mergeCell ref="C33:C34"/>
    <mergeCell ref="D33:D34"/>
    <mergeCell ref="E33:E34"/>
    <mergeCell ref="F33:F34"/>
    <mergeCell ref="G33:G34"/>
    <mergeCell ref="H33:H34"/>
    <mergeCell ref="I33:I34"/>
    <mergeCell ref="J33:J34"/>
    <mergeCell ref="H24:H25"/>
    <mergeCell ref="I24:I25"/>
    <mergeCell ref="J24:J25"/>
    <mergeCell ref="B31:B32"/>
    <mergeCell ref="C31:C32"/>
    <mergeCell ref="D31:D32"/>
    <mergeCell ref="E31:E32"/>
    <mergeCell ref="F31:F32"/>
    <mergeCell ref="G31:G32"/>
    <mergeCell ref="H31:H32"/>
    <mergeCell ref="I31:I32"/>
    <mergeCell ref="J31:J32"/>
    <mergeCell ref="B24:B25"/>
    <mergeCell ref="C24:C25"/>
    <mergeCell ref="D24:D25"/>
    <mergeCell ref="E24:E25"/>
    <mergeCell ref="F24:F25"/>
    <mergeCell ref="G24:G25"/>
    <mergeCell ref="B22:B23"/>
    <mergeCell ref="C22:C23"/>
    <mergeCell ref="D22:D23"/>
    <mergeCell ref="E22:E23"/>
    <mergeCell ref="F22:F23"/>
    <mergeCell ref="E20:E21"/>
    <mergeCell ref="F20:F21"/>
    <mergeCell ref="G20:G21"/>
    <mergeCell ref="H20:H21"/>
    <mergeCell ref="I20:I21"/>
    <mergeCell ref="J20:J21"/>
    <mergeCell ref="G22:G23"/>
    <mergeCell ref="H22:H23"/>
    <mergeCell ref="I22:I23"/>
    <mergeCell ref="J22:J23"/>
    <mergeCell ref="I14:I15"/>
    <mergeCell ref="J14:J15"/>
    <mergeCell ref="A16:A21"/>
    <mergeCell ref="B16:B17"/>
    <mergeCell ref="C16:C17"/>
    <mergeCell ref="D16:D17"/>
    <mergeCell ref="E16:E17"/>
    <mergeCell ref="F16:F17"/>
    <mergeCell ref="G16:G17"/>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D20:D21"/>
    <mergeCell ref="B14:B15"/>
    <mergeCell ref="C14:C15"/>
    <mergeCell ref="D14:D15"/>
    <mergeCell ref="E14:E15"/>
    <mergeCell ref="F14:F15"/>
    <mergeCell ref="G14:G15"/>
    <mergeCell ref="H14:H15"/>
    <mergeCell ref="B12:B13"/>
    <mergeCell ref="C12:C13"/>
    <mergeCell ref="D12:D13"/>
    <mergeCell ref="E12:E13"/>
    <mergeCell ref="F12:F13"/>
    <mergeCell ref="G12:G13"/>
    <mergeCell ref="E10:E11"/>
    <mergeCell ref="F10:F11"/>
    <mergeCell ref="G10:G11"/>
    <mergeCell ref="H10:H11"/>
    <mergeCell ref="I10:I11"/>
    <mergeCell ref="J10:J11"/>
    <mergeCell ref="H12:H13"/>
    <mergeCell ref="I12:I13"/>
    <mergeCell ref="J12:J13"/>
    <mergeCell ref="A1:J1"/>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 ref="D10:D11"/>
  </mergeCells>
  <phoneticPr fontId="3"/>
  <pageMargins left="0.51181102362204722" right="0.5118110236220472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selection sqref="A1:J1"/>
    </sheetView>
  </sheetViews>
  <sheetFormatPr defaultRowHeight="13.5" x14ac:dyDescent="0.15"/>
  <cols>
    <col min="1" max="1" width="4.625" style="43" customWidth="1"/>
    <col min="2" max="2" width="18.125" style="43" customWidth="1"/>
    <col min="3" max="10" width="8.625" style="43" customWidth="1"/>
    <col min="11" max="16384" width="9" style="43"/>
  </cols>
  <sheetData>
    <row r="1" spans="1:10" ht="17.25" x14ac:dyDescent="0.15">
      <c r="A1" s="82" t="s">
        <v>87</v>
      </c>
      <c r="B1" s="82"/>
      <c r="C1" s="82"/>
      <c r="D1" s="82"/>
      <c r="E1" s="82"/>
      <c r="F1" s="82"/>
      <c r="G1" s="82"/>
      <c r="H1" s="82"/>
      <c r="I1" s="82"/>
      <c r="J1" s="82"/>
    </row>
    <row r="2" spans="1:10" x14ac:dyDescent="0.15">
      <c r="A2" s="44"/>
      <c r="B2" s="44"/>
      <c r="C2" s="44"/>
      <c r="D2" s="44"/>
      <c r="E2" s="44"/>
      <c r="F2" s="44"/>
      <c r="G2" s="44"/>
      <c r="H2" s="44"/>
      <c r="I2" s="45" t="s">
        <v>1</v>
      </c>
      <c r="J2" s="46"/>
    </row>
    <row r="3" spans="1:10" x14ac:dyDescent="0.15">
      <c r="A3" s="47"/>
      <c r="B3" s="48"/>
      <c r="C3" s="49" t="s">
        <v>2</v>
      </c>
      <c r="D3" s="50"/>
      <c r="E3" s="50"/>
      <c r="F3" s="50"/>
      <c r="G3" s="50"/>
      <c r="H3" s="50"/>
      <c r="I3" s="51"/>
      <c r="J3" s="83" t="s">
        <v>88</v>
      </c>
    </row>
    <row r="4" spans="1:10" x14ac:dyDescent="0.15">
      <c r="A4" s="52"/>
      <c r="B4" s="53"/>
      <c r="C4" s="54" t="s">
        <v>89</v>
      </c>
      <c r="D4" s="55" t="s">
        <v>66</v>
      </c>
      <c r="E4" s="54" t="s">
        <v>90</v>
      </c>
      <c r="F4" s="54" t="s">
        <v>91</v>
      </c>
      <c r="G4" s="54" t="s">
        <v>92</v>
      </c>
      <c r="H4" s="54" t="s">
        <v>93</v>
      </c>
      <c r="I4" s="54" t="s">
        <v>94</v>
      </c>
      <c r="J4" s="84"/>
    </row>
    <row r="5" spans="1:10" x14ac:dyDescent="0.15">
      <c r="A5" s="52"/>
      <c r="B5" s="56"/>
      <c r="C5" s="57"/>
      <c r="D5" s="58"/>
      <c r="E5" s="57"/>
      <c r="F5" s="57"/>
      <c r="G5" s="57"/>
      <c r="H5" s="57"/>
      <c r="I5" s="57"/>
      <c r="J5" s="85"/>
    </row>
    <row r="6" spans="1:10" x14ac:dyDescent="0.15">
      <c r="A6" s="86" t="s">
        <v>95</v>
      </c>
      <c r="B6" s="89" t="s">
        <v>11</v>
      </c>
      <c r="C6" s="179" t="s">
        <v>96</v>
      </c>
      <c r="D6" s="92">
        <v>543</v>
      </c>
      <c r="E6" s="94" t="s">
        <v>83</v>
      </c>
      <c r="F6" s="94">
        <v>301</v>
      </c>
      <c r="G6" s="94" t="s">
        <v>83</v>
      </c>
      <c r="H6" s="94">
        <v>8381</v>
      </c>
      <c r="I6" s="94">
        <f>D6+F6+H6</f>
        <v>9225</v>
      </c>
      <c r="J6" s="94">
        <v>3458</v>
      </c>
    </row>
    <row r="7" spans="1:10" x14ac:dyDescent="0.15">
      <c r="A7" s="87"/>
      <c r="B7" s="90"/>
      <c r="C7" s="180"/>
      <c r="D7" s="93"/>
      <c r="E7" s="91"/>
      <c r="F7" s="91"/>
      <c r="G7" s="91"/>
      <c r="H7" s="91"/>
      <c r="I7" s="91"/>
      <c r="J7" s="91"/>
    </row>
    <row r="8" spans="1:10" x14ac:dyDescent="0.15">
      <c r="A8" s="87"/>
      <c r="B8" s="90" t="s">
        <v>12</v>
      </c>
      <c r="C8" s="179" t="s">
        <v>96</v>
      </c>
      <c r="D8" s="93">
        <v>7569</v>
      </c>
      <c r="E8" s="91" t="s">
        <v>83</v>
      </c>
      <c r="F8" s="91">
        <v>507</v>
      </c>
      <c r="G8" s="91">
        <v>249</v>
      </c>
      <c r="H8" s="91">
        <v>1573</v>
      </c>
      <c r="I8" s="91">
        <f>D8+F8+G8+H8</f>
        <v>9898</v>
      </c>
      <c r="J8" s="91">
        <v>4188</v>
      </c>
    </row>
    <row r="9" spans="1:10" x14ac:dyDescent="0.15">
      <c r="A9" s="87"/>
      <c r="B9" s="90"/>
      <c r="C9" s="180"/>
      <c r="D9" s="93"/>
      <c r="E9" s="91"/>
      <c r="F9" s="91"/>
      <c r="G9" s="91"/>
      <c r="H9" s="91"/>
      <c r="I9" s="91"/>
      <c r="J9" s="91"/>
    </row>
    <row r="10" spans="1:10" x14ac:dyDescent="0.15">
      <c r="A10" s="87"/>
      <c r="B10" s="90" t="s">
        <v>97</v>
      </c>
      <c r="C10" s="179" t="s">
        <v>96</v>
      </c>
      <c r="D10" s="93">
        <v>724</v>
      </c>
      <c r="E10" s="91" t="s">
        <v>120</v>
      </c>
      <c r="F10" s="91">
        <v>468</v>
      </c>
      <c r="G10" s="91">
        <v>71</v>
      </c>
      <c r="H10" s="91">
        <v>1</v>
      </c>
      <c r="I10" s="91">
        <f>D10+SUM(E10:H11)</f>
        <v>1264</v>
      </c>
      <c r="J10" s="91">
        <v>545</v>
      </c>
    </row>
    <row r="11" spans="1:10" x14ac:dyDescent="0.15">
      <c r="A11" s="87"/>
      <c r="B11" s="90"/>
      <c r="C11" s="180"/>
      <c r="D11" s="93"/>
      <c r="E11" s="91"/>
      <c r="F11" s="91"/>
      <c r="G11" s="91"/>
      <c r="H11" s="91"/>
      <c r="I11" s="91"/>
      <c r="J11" s="91"/>
    </row>
    <row r="12" spans="1:10" x14ac:dyDescent="0.15">
      <c r="A12" s="87"/>
      <c r="B12" s="101" t="s">
        <v>14</v>
      </c>
      <c r="C12" s="179" t="s">
        <v>96</v>
      </c>
      <c r="D12" s="93">
        <v>7</v>
      </c>
      <c r="E12" s="91" t="s">
        <v>122</v>
      </c>
      <c r="F12" s="91" t="s">
        <v>120</v>
      </c>
      <c r="G12" s="91" t="s">
        <v>123</v>
      </c>
      <c r="H12" s="91" t="s">
        <v>120</v>
      </c>
      <c r="I12" s="91">
        <v>7</v>
      </c>
      <c r="J12" s="91" t="s">
        <v>29</v>
      </c>
    </row>
    <row r="13" spans="1:10" x14ac:dyDescent="0.15">
      <c r="A13" s="87"/>
      <c r="B13" s="101"/>
      <c r="C13" s="180"/>
      <c r="D13" s="93"/>
      <c r="E13" s="91"/>
      <c r="F13" s="91"/>
      <c r="G13" s="91"/>
      <c r="H13" s="91"/>
      <c r="I13" s="91"/>
      <c r="J13" s="91"/>
    </row>
    <row r="14" spans="1:10" x14ac:dyDescent="0.15">
      <c r="A14" s="87"/>
      <c r="B14" s="95" t="s">
        <v>0</v>
      </c>
      <c r="C14" s="179" t="s">
        <v>96</v>
      </c>
      <c r="D14" s="93">
        <f>SUM(D6:D13)</f>
        <v>8843</v>
      </c>
      <c r="E14" s="91">
        <f>SUM(E6:E13)</f>
        <v>0</v>
      </c>
      <c r="F14" s="91">
        <f>SUM(F6:F13)</f>
        <v>1276</v>
      </c>
      <c r="G14" s="91">
        <f t="shared" ref="G14" si="0">SUM(G6:G13)</f>
        <v>320</v>
      </c>
      <c r="H14" s="91">
        <f>SUM(H6:H13)</f>
        <v>9955</v>
      </c>
      <c r="I14" s="91">
        <f>SUM(I6:I13)</f>
        <v>20394</v>
      </c>
      <c r="J14" s="91">
        <f>SUM(J6:J13)</f>
        <v>8191</v>
      </c>
    </row>
    <row r="15" spans="1:10" x14ac:dyDescent="0.15">
      <c r="A15" s="88"/>
      <c r="B15" s="96"/>
      <c r="C15" s="180"/>
      <c r="D15" s="99"/>
      <c r="E15" s="100"/>
      <c r="F15" s="100"/>
      <c r="G15" s="100"/>
      <c r="H15" s="100"/>
      <c r="I15" s="100"/>
      <c r="J15" s="100"/>
    </row>
    <row r="16" spans="1:10" x14ac:dyDescent="0.15">
      <c r="A16" s="102" t="s">
        <v>84</v>
      </c>
      <c r="B16" s="105" t="s">
        <v>15</v>
      </c>
      <c r="C16" s="94">
        <v>4376</v>
      </c>
      <c r="D16" s="92">
        <v>198392</v>
      </c>
      <c r="E16" s="94">
        <v>2521</v>
      </c>
      <c r="F16" s="94">
        <v>141554</v>
      </c>
      <c r="G16" s="94">
        <v>7483</v>
      </c>
      <c r="H16" s="94">
        <v>48135</v>
      </c>
      <c r="I16" s="94">
        <v>402461</v>
      </c>
      <c r="J16" s="94">
        <v>209341</v>
      </c>
    </row>
    <row r="17" spans="1:10" x14ac:dyDescent="0.15">
      <c r="A17" s="103"/>
      <c r="B17" s="106"/>
      <c r="C17" s="91"/>
      <c r="D17" s="93"/>
      <c r="E17" s="91"/>
      <c r="F17" s="91"/>
      <c r="G17" s="91"/>
      <c r="H17" s="91"/>
      <c r="I17" s="91"/>
      <c r="J17" s="91"/>
    </row>
    <row r="18" spans="1:10" x14ac:dyDescent="0.15">
      <c r="A18" s="103"/>
      <c r="B18" s="90" t="s">
        <v>16</v>
      </c>
      <c r="C18" s="91">
        <v>8425</v>
      </c>
      <c r="D18" s="93">
        <v>164706</v>
      </c>
      <c r="E18" s="91">
        <v>50560</v>
      </c>
      <c r="F18" s="91">
        <v>61198</v>
      </c>
      <c r="G18" s="91">
        <v>3667</v>
      </c>
      <c r="H18" s="91">
        <v>11408</v>
      </c>
      <c r="I18" s="91">
        <v>299964</v>
      </c>
      <c r="J18" s="91">
        <v>122260</v>
      </c>
    </row>
    <row r="19" spans="1:10" x14ac:dyDescent="0.15">
      <c r="A19" s="103"/>
      <c r="B19" s="90"/>
      <c r="C19" s="91"/>
      <c r="D19" s="93"/>
      <c r="E19" s="91"/>
      <c r="F19" s="91"/>
      <c r="G19" s="91"/>
      <c r="H19" s="91"/>
      <c r="I19" s="91"/>
      <c r="J19" s="91"/>
    </row>
    <row r="20" spans="1:10" x14ac:dyDescent="0.15">
      <c r="A20" s="103"/>
      <c r="B20" s="90" t="s">
        <v>0</v>
      </c>
      <c r="C20" s="91">
        <f>SUM(C16:C19)</f>
        <v>12801</v>
      </c>
      <c r="D20" s="93">
        <f>SUM(D16:D19)</f>
        <v>363098</v>
      </c>
      <c r="E20" s="91">
        <f>SUM(E16:E19)</f>
        <v>53081</v>
      </c>
      <c r="F20" s="91">
        <f t="shared" ref="F20:H20" si="1">SUM(F16:F19)</f>
        <v>202752</v>
      </c>
      <c r="G20" s="91">
        <f t="shared" si="1"/>
        <v>11150</v>
      </c>
      <c r="H20" s="91">
        <f t="shared" si="1"/>
        <v>59543</v>
      </c>
      <c r="I20" s="91">
        <f>SUM(I16:I19)</f>
        <v>702425</v>
      </c>
      <c r="J20" s="91">
        <f>SUM(J16:J19)</f>
        <v>331601</v>
      </c>
    </row>
    <row r="21" spans="1:10" x14ac:dyDescent="0.15">
      <c r="A21" s="104"/>
      <c r="B21" s="107"/>
      <c r="C21" s="100"/>
      <c r="D21" s="99"/>
      <c r="E21" s="100"/>
      <c r="F21" s="100"/>
      <c r="G21" s="100"/>
      <c r="H21" s="100"/>
      <c r="I21" s="100"/>
      <c r="J21" s="100"/>
    </row>
    <row r="22" spans="1:10" x14ac:dyDescent="0.15">
      <c r="A22" s="125" t="s">
        <v>98</v>
      </c>
      <c r="B22" s="89" t="s">
        <v>17</v>
      </c>
      <c r="C22" s="94" t="s">
        <v>121</v>
      </c>
      <c r="D22" s="92">
        <v>10590</v>
      </c>
      <c r="E22" s="94" t="s">
        <v>121</v>
      </c>
      <c r="F22" s="94">
        <v>26606</v>
      </c>
      <c r="G22" s="94" t="s">
        <v>121</v>
      </c>
      <c r="H22" s="94">
        <v>368</v>
      </c>
      <c r="I22" s="94">
        <f>D22+SUM(E22:H23)</f>
        <v>37564</v>
      </c>
      <c r="J22" s="94">
        <v>27619</v>
      </c>
    </row>
    <row r="23" spans="1:10" x14ac:dyDescent="0.15">
      <c r="A23" s="126"/>
      <c r="B23" s="90"/>
      <c r="C23" s="91"/>
      <c r="D23" s="93"/>
      <c r="E23" s="91"/>
      <c r="F23" s="91"/>
      <c r="G23" s="91"/>
      <c r="H23" s="91"/>
      <c r="I23" s="91"/>
      <c r="J23" s="91"/>
    </row>
    <row r="24" spans="1:10" x14ac:dyDescent="0.15">
      <c r="A24" s="126"/>
      <c r="B24" s="90" t="s">
        <v>18</v>
      </c>
      <c r="C24" s="91" t="s">
        <v>120</v>
      </c>
      <c r="D24" s="93">
        <v>48465</v>
      </c>
      <c r="E24" s="91">
        <v>8118</v>
      </c>
      <c r="F24" s="91">
        <v>26417</v>
      </c>
      <c r="G24" s="91">
        <v>140</v>
      </c>
      <c r="H24" s="91">
        <v>658</v>
      </c>
      <c r="I24" s="91">
        <f>D24+E24+F24+G24+H24</f>
        <v>83798</v>
      </c>
      <c r="J24" s="91">
        <v>40153</v>
      </c>
    </row>
    <row r="25" spans="1:10" x14ac:dyDescent="0.15">
      <c r="A25" s="126"/>
      <c r="B25" s="108"/>
      <c r="C25" s="109"/>
      <c r="D25" s="110"/>
      <c r="E25" s="109"/>
      <c r="F25" s="109"/>
      <c r="G25" s="109"/>
      <c r="H25" s="109"/>
      <c r="I25" s="109"/>
      <c r="J25" s="109"/>
    </row>
    <row r="26" spans="1:10" x14ac:dyDescent="0.15">
      <c r="A26" s="126"/>
      <c r="B26" s="59" t="s">
        <v>54</v>
      </c>
      <c r="C26" s="60" t="s">
        <v>34</v>
      </c>
      <c r="D26" s="61">
        <v>2835</v>
      </c>
      <c r="E26" s="62">
        <v>10787</v>
      </c>
      <c r="F26" s="60">
        <v>2834</v>
      </c>
      <c r="G26" s="60">
        <v>446</v>
      </c>
      <c r="H26" s="60">
        <v>65496</v>
      </c>
      <c r="I26" s="60">
        <v>82398</v>
      </c>
      <c r="J26" s="60">
        <v>36276</v>
      </c>
    </row>
    <row r="27" spans="1:10" x14ac:dyDescent="0.15">
      <c r="A27" s="126"/>
      <c r="B27" s="59" t="s">
        <v>55</v>
      </c>
      <c r="C27" s="60">
        <v>3</v>
      </c>
      <c r="D27" s="61">
        <v>792</v>
      </c>
      <c r="E27" s="62" t="s">
        <v>34</v>
      </c>
      <c r="F27" s="60">
        <v>986</v>
      </c>
      <c r="G27" s="60">
        <v>168</v>
      </c>
      <c r="H27" s="60">
        <v>15576</v>
      </c>
      <c r="I27" s="60">
        <f>C27+D27+SUM(E27:H27)</f>
        <v>17525</v>
      </c>
      <c r="J27" s="60">
        <v>7800</v>
      </c>
    </row>
    <row r="28" spans="1:10" x14ac:dyDescent="0.15">
      <c r="A28" s="126"/>
      <c r="B28" s="59" t="s">
        <v>56</v>
      </c>
      <c r="C28" s="60" t="s">
        <v>121</v>
      </c>
      <c r="D28" s="61">
        <v>42</v>
      </c>
      <c r="E28" s="62" t="s">
        <v>34</v>
      </c>
      <c r="F28" s="60">
        <v>830</v>
      </c>
      <c r="G28" s="60" t="s">
        <v>34</v>
      </c>
      <c r="H28" s="60">
        <v>110</v>
      </c>
      <c r="I28" s="60">
        <f>D28+F28+H28</f>
        <v>982</v>
      </c>
      <c r="J28" s="60">
        <v>173</v>
      </c>
    </row>
    <row r="29" spans="1:10" x14ac:dyDescent="0.15">
      <c r="A29" s="126"/>
      <c r="B29" s="59" t="s">
        <v>57</v>
      </c>
      <c r="C29" s="60">
        <v>2965</v>
      </c>
      <c r="D29" s="61">
        <v>5393</v>
      </c>
      <c r="E29" s="62">
        <v>8840</v>
      </c>
      <c r="F29" s="60">
        <v>4909</v>
      </c>
      <c r="G29" s="60">
        <v>7952</v>
      </c>
      <c r="H29" s="60">
        <v>62296</v>
      </c>
      <c r="I29" s="60">
        <f>C29+D29+E29+F29+G29+H29</f>
        <v>92355</v>
      </c>
      <c r="J29" s="60">
        <v>57012</v>
      </c>
    </row>
    <row r="30" spans="1:10" x14ac:dyDescent="0.15">
      <c r="A30" s="126"/>
      <c r="B30" s="63" t="s">
        <v>85</v>
      </c>
      <c r="C30" s="62">
        <v>163</v>
      </c>
      <c r="D30" s="64">
        <v>4131</v>
      </c>
      <c r="E30" s="62">
        <v>3610</v>
      </c>
      <c r="F30" s="62">
        <v>5230</v>
      </c>
      <c r="G30" s="62">
        <v>7375</v>
      </c>
      <c r="H30" s="62">
        <v>4836</v>
      </c>
      <c r="I30" s="60">
        <f>C30+D30+E30+F30+G30+H30</f>
        <v>25345</v>
      </c>
      <c r="J30" s="62">
        <v>10993</v>
      </c>
    </row>
    <row r="31" spans="1:10" x14ac:dyDescent="0.15">
      <c r="A31" s="126"/>
      <c r="B31" s="111" t="s">
        <v>86</v>
      </c>
      <c r="C31" s="91">
        <f>SUM(C26:C30)</f>
        <v>3131</v>
      </c>
      <c r="D31" s="93">
        <f>SUM(D26:D30)</f>
        <v>13193</v>
      </c>
      <c r="E31" s="91">
        <f>SUM(E26:E30)</f>
        <v>23237</v>
      </c>
      <c r="F31" s="91">
        <f t="shared" ref="F31:H31" si="2">SUM(F26:F30)</f>
        <v>14789</v>
      </c>
      <c r="G31" s="91">
        <f t="shared" si="2"/>
        <v>15941</v>
      </c>
      <c r="H31" s="91">
        <f t="shared" si="2"/>
        <v>148314</v>
      </c>
      <c r="I31" s="91">
        <f>SUM(C31:H32)</f>
        <v>218605</v>
      </c>
      <c r="J31" s="91">
        <f>SUM(J26:J30)</f>
        <v>112254</v>
      </c>
    </row>
    <row r="32" spans="1:10" x14ac:dyDescent="0.15">
      <c r="A32" s="126"/>
      <c r="B32" s="112"/>
      <c r="C32" s="109"/>
      <c r="D32" s="110"/>
      <c r="E32" s="109"/>
      <c r="F32" s="109"/>
      <c r="G32" s="109"/>
      <c r="H32" s="109"/>
      <c r="I32" s="109"/>
      <c r="J32" s="109"/>
    </row>
    <row r="33" spans="1:10" x14ac:dyDescent="0.15">
      <c r="A33" s="126"/>
      <c r="B33" s="115" t="s">
        <v>20</v>
      </c>
      <c r="C33" s="116" t="s">
        <v>121</v>
      </c>
      <c r="D33" s="117">
        <v>34823</v>
      </c>
      <c r="E33" s="116" t="s">
        <v>34</v>
      </c>
      <c r="F33" s="116">
        <v>14685</v>
      </c>
      <c r="G33" s="116" t="s">
        <v>121</v>
      </c>
      <c r="H33" s="116" t="s">
        <v>121</v>
      </c>
      <c r="I33" s="116">
        <v>49508</v>
      </c>
      <c r="J33" s="116">
        <v>26221</v>
      </c>
    </row>
    <row r="34" spans="1:10" x14ac:dyDescent="0.15">
      <c r="A34" s="126"/>
      <c r="B34" s="106"/>
      <c r="C34" s="91"/>
      <c r="D34" s="93"/>
      <c r="E34" s="91"/>
      <c r="F34" s="91"/>
      <c r="G34" s="91"/>
      <c r="H34" s="91"/>
      <c r="I34" s="91"/>
      <c r="J34" s="91"/>
    </row>
    <row r="35" spans="1:10" x14ac:dyDescent="0.15">
      <c r="A35" s="126"/>
      <c r="B35" s="106" t="s">
        <v>21</v>
      </c>
      <c r="C35" s="179" t="s">
        <v>96</v>
      </c>
      <c r="D35" s="179" t="s">
        <v>96</v>
      </c>
      <c r="E35" s="179" t="s">
        <v>96</v>
      </c>
      <c r="F35" s="91">
        <v>50829</v>
      </c>
      <c r="G35" s="179" t="s">
        <v>96</v>
      </c>
      <c r="H35" s="179" t="s">
        <v>96</v>
      </c>
      <c r="I35" s="91">
        <v>50829</v>
      </c>
      <c r="J35" s="91">
        <v>29191</v>
      </c>
    </row>
    <row r="36" spans="1:10" x14ac:dyDescent="0.15">
      <c r="A36" s="126"/>
      <c r="B36" s="106"/>
      <c r="C36" s="180"/>
      <c r="D36" s="180"/>
      <c r="E36" s="180"/>
      <c r="F36" s="91"/>
      <c r="G36" s="180"/>
      <c r="H36" s="180"/>
      <c r="I36" s="91"/>
      <c r="J36" s="91"/>
    </row>
    <row r="37" spans="1:10" x14ac:dyDescent="0.15">
      <c r="A37" s="126"/>
      <c r="B37" s="106" t="s">
        <v>22</v>
      </c>
      <c r="C37" s="91">
        <v>15870</v>
      </c>
      <c r="D37" s="93">
        <v>10101</v>
      </c>
      <c r="E37" s="91">
        <v>4128</v>
      </c>
      <c r="F37" s="91">
        <v>8954</v>
      </c>
      <c r="G37" s="91">
        <v>91076</v>
      </c>
      <c r="H37" s="91">
        <v>307773</v>
      </c>
      <c r="I37" s="91">
        <v>437902</v>
      </c>
      <c r="J37" s="91">
        <v>179107</v>
      </c>
    </row>
    <row r="38" spans="1:10" x14ac:dyDescent="0.15">
      <c r="A38" s="126"/>
      <c r="B38" s="106"/>
      <c r="C38" s="91"/>
      <c r="D38" s="93"/>
      <c r="E38" s="91"/>
      <c r="F38" s="91"/>
      <c r="G38" s="91"/>
      <c r="H38" s="91"/>
      <c r="I38" s="91"/>
      <c r="J38" s="91"/>
    </row>
    <row r="39" spans="1:10" x14ac:dyDescent="0.15">
      <c r="A39" s="126"/>
      <c r="B39" s="111" t="s">
        <v>24</v>
      </c>
      <c r="C39" s="91" t="s">
        <v>121</v>
      </c>
      <c r="D39" s="93">
        <v>340</v>
      </c>
      <c r="E39" s="91">
        <v>1768</v>
      </c>
      <c r="F39" s="91">
        <v>5712</v>
      </c>
      <c r="G39" s="91">
        <v>131</v>
      </c>
      <c r="H39" s="91">
        <v>237</v>
      </c>
      <c r="I39" s="91">
        <v>8188</v>
      </c>
      <c r="J39" s="91">
        <v>4921</v>
      </c>
    </row>
    <row r="40" spans="1:10" x14ac:dyDescent="0.15">
      <c r="A40" s="126"/>
      <c r="B40" s="111"/>
      <c r="C40" s="91"/>
      <c r="D40" s="93"/>
      <c r="E40" s="91"/>
      <c r="F40" s="91"/>
      <c r="G40" s="91"/>
      <c r="H40" s="91"/>
      <c r="I40" s="91"/>
      <c r="J40" s="91"/>
    </row>
    <row r="41" spans="1:10" x14ac:dyDescent="0.15">
      <c r="A41" s="126"/>
      <c r="B41" s="106" t="s">
        <v>0</v>
      </c>
      <c r="C41" s="91">
        <f>SUM(C22:C25,C31,C33:C40)</f>
        <v>19001</v>
      </c>
      <c r="D41" s="93">
        <f>SUM(D22:D25,D31,D33:D40)</f>
        <v>117512</v>
      </c>
      <c r="E41" s="91">
        <f>SUM(E22:E25,E31,E33:E40)</f>
        <v>37251</v>
      </c>
      <c r="F41" s="91">
        <f t="shared" ref="F41:J41" si="3">SUM(F22:F25,F31,F33:F40)</f>
        <v>147992</v>
      </c>
      <c r="G41" s="91">
        <f t="shared" si="3"/>
        <v>107288</v>
      </c>
      <c r="H41" s="91">
        <f t="shared" si="3"/>
        <v>457350</v>
      </c>
      <c r="I41" s="91">
        <f>SUM(I22:I25,I31,I33:I40)</f>
        <v>886394</v>
      </c>
      <c r="J41" s="91">
        <f t="shared" ref="J41" si="4">SUM(J22:J25,J31,J33:J40)</f>
        <v>419466</v>
      </c>
    </row>
    <row r="42" spans="1:10" x14ac:dyDescent="0.15">
      <c r="A42" s="127"/>
      <c r="B42" s="118"/>
      <c r="C42" s="100"/>
      <c r="D42" s="99"/>
      <c r="E42" s="100"/>
      <c r="F42" s="100"/>
      <c r="G42" s="100"/>
      <c r="H42" s="100"/>
      <c r="I42" s="100"/>
      <c r="J42" s="100"/>
    </row>
    <row r="43" spans="1:10" x14ac:dyDescent="0.15">
      <c r="A43" s="120" t="s">
        <v>25</v>
      </c>
      <c r="B43" s="121"/>
      <c r="C43" s="94">
        <f>SUM(C14,C20,C41)</f>
        <v>31802</v>
      </c>
      <c r="D43" s="92">
        <f>SUM(D14,D20,D41)</f>
        <v>489453</v>
      </c>
      <c r="E43" s="92">
        <f t="shared" ref="E43:J43" si="5">SUM(E14,E20,E41)</f>
        <v>90332</v>
      </c>
      <c r="F43" s="92">
        <f t="shared" si="5"/>
        <v>352020</v>
      </c>
      <c r="G43" s="92">
        <f t="shared" si="5"/>
        <v>118758</v>
      </c>
      <c r="H43" s="92">
        <f t="shared" si="5"/>
        <v>526848</v>
      </c>
      <c r="I43" s="92">
        <f>SUM(I14,I20,I41)</f>
        <v>1609213</v>
      </c>
      <c r="J43" s="94">
        <f t="shared" ref="J43" si="6">SUM(J14,J20,J41)</f>
        <v>759258</v>
      </c>
    </row>
    <row r="44" spans="1:10" x14ac:dyDescent="0.15">
      <c r="A44" s="122"/>
      <c r="B44" s="123"/>
      <c r="C44" s="100"/>
      <c r="D44" s="99"/>
      <c r="E44" s="99"/>
      <c r="F44" s="99"/>
      <c r="G44" s="99"/>
      <c r="H44" s="99"/>
      <c r="I44" s="99"/>
      <c r="J44" s="100"/>
    </row>
    <row r="45" spans="1:10" x14ac:dyDescent="0.15">
      <c r="A45" s="120" t="s">
        <v>60</v>
      </c>
      <c r="B45" s="121"/>
      <c r="C45" s="94" t="s">
        <v>30</v>
      </c>
      <c r="D45" s="93" t="s">
        <v>30</v>
      </c>
      <c r="E45" s="94" t="s">
        <v>30</v>
      </c>
      <c r="F45" s="94" t="s">
        <v>30</v>
      </c>
      <c r="G45" s="94">
        <v>6921</v>
      </c>
      <c r="H45" s="94">
        <v>119</v>
      </c>
      <c r="I45" s="94">
        <f>G45+H45</f>
        <v>7040</v>
      </c>
      <c r="J45" s="94">
        <v>1945</v>
      </c>
    </row>
    <row r="46" spans="1:10" x14ac:dyDescent="0.15">
      <c r="A46" s="122"/>
      <c r="B46" s="123"/>
      <c r="C46" s="100"/>
      <c r="D46" s="99"/>
      <c r="E46" s="100"/>
      <c r="F46" s="100"/>
      <c r="G46" s="100"/>
      <c r="H46" s="100"/>
      <c r="I46" s="100"/>
      <c r="J46" s="100"/>
    </row>
    <row r="47" spans="1:10" x14ac:dyDescent="0.15">
      <c r="A47" s="67"/>
      <c r="B47" s="68"/>
      <c r="C47" s="69" t="s">
        <v>26</v>
      </c>
      <c r="D47" s="67"/>
      <c r="E47" s="67"/>
      <c r="F47" s="67"/>
      <c r="G47" s="67"/>
      <c r="H47" s="67"/>
      <c r="I47" s="67"/>
      <c r="J47" s="67"/>
    </row>
    <row r="48" spans="1:10" x14ac:dyDescent="0.15">
      <c r="A48" s="44"/>
      <c r="B48" s="70"/>
      <c r="C48" s="71" t="s">
        <v>27</v>
      </c>
      <c r="D48" s="44"/>
      <c r="E48" s="44"/>
      <c r="F48" s="44"/>
      <c r="G48" s="44"/>
      <c r="H48" s="44"/>
      <c r="I48" s="44"/>
      <c r="J48" s="72"/>
    </row>
    <row r="49" spans="1:10" x14ac:dyDescent="0.15">
      <c r="A49" s="73"/>
      <c r="B49" s="73"/>
      <c r="C49" s="74" t="s">
        <v>28</v>
      </c>
      <c r="D49" s="73"/>
      <c r="E49" s="73"/>
      <c r="F49" s="73"/>
      <c r="G49" s="73"/>
      <c r="H49" s="73"/>
      <c r="I49" s="73"/>
      <c r="J49" s="72"/>
    </row>
  </sheetData>
  <mergeCells count="167">
    <mergeCell ref="A43:B44"/>
    <mergeCell ref="C43:C44"/>
    <mergeCell ref="D43:D44"/>
    <mergeCell ref="E43:E44"/>
    <mergeCell ref="F43:F44"/>
    <mergeCell ref="G43:G44"/>
    <mergeCell ref="H43:H44"/>
    <mergeCell ref="A22:A42"/>
    <mergeCell ref="J45:J46"/>
    <mergeCell ref="I43:I44"/>
    <mergeCell ref="J43:J44"/>
    <mergeCell ref="A45:B46"/>
    <mergeCell ref="C45:C46"/>
    <mergeCell ref="D45:D46"/>
    <mergeCell ref="E45:E46"/>
    <mergeCell ref="F45:F46"/>
    <mergeCell ref="G45:G46"/>
    <mergeCell ref="H45:H46"/>
    <mergeCell ref="I45:I46"/>
    <mergeCell ref="B41:B42"/>
    <mergeCell ref="C41:C42"/>
    <mergeCell ref="D41:D42"/>
    <mergeCell ref="E41:E42"/>
    <mergeCell ref="F41:F42"/>
    <mergeCell ref="G41:G42"/>
    <mergeCell ref="H41:H42"/>
    <mergeCell ref="I41:I42"/>
    <mergeCell ref="J41:J42"/>
    <mergeCell ref="F37:F38"/>
    <mergeCell ref="G37:G38"/>
    <mergeCell ref="H37:H38"/>
    <mergeCell ref="I37:I38"/>
    <mergeCell ref="J37:J38"/>
    <mergeCell ref="B39:B40"/>
    <mergeCell ref="C39:C40"/>
    <mergeCell ref="D39:D40"/>
    <mergeCell ref="E39:E40"/>
    <mergeCell ref="F39:F40"/>
    <mergeCell ref="B37:B38"/>
    <mergeCell ref="C37:C38"/>
    <mergeCell ref="D37:D38"/>
    <mergeCell ref="E37:E38"/>
    <mergeCell ref="G39:G40"/>
    <mergeCell ref="H39:H40"/>
    <mergeCell ref="I39:I40"/>
    <mergeCell ref="J39:J40"/>
    <mergeCell ref="B35:B36"/>
    <mergeCell ref="C35:C36"/>
    <mergeCell ref="D35:D36"/>
    <mergeCell ref="E35:E36"/>
    <mergeCell ref="F35:F36"/>
    <mergeCell ref="G35:G36"/>
    <mergeCell ref="H35:H36"/>
    <mergeCell ref="I35:I36"/>
    <mergeCell ref="J35:J36"/>
    <mergeCell ref="B33:B34"/>
    <mergeCell ref="C33:C34"/>
    <mergeCell ref="D33:D34"/>
    <mergeCell ref="E33:E34"/>
    <mergeCell ref="F33:F34"/>
    <mergeCell ref="G33:G34"/>
    <mergeCell ref="H33:H34"/>
    <mergeCell ref="I33:I34"/>
    <mergeCell ref="J33:J34"/>
    <mergeCell ref="H24:H25"/>
    <mergeCell ref="I24:I25"/>
    <mergeCell ref="J24:J25"/>
    <mergeCell ref="B31:B32"/>
    <mergeCell ref="C31:C32"/>
    <mergeCell ref="D31:D32"/>
    <mergeCell ref="E31:E32"/>
    <mergeCell ref="F31:F32"/>
    <mergeCell ref="G31:G32"/>
    <mergeCell ref="H31:H32"/>
    <mergeCell ref="I31:I32"/>
    <mergeCell ref="J31:J32"/>
    <mergeCell ref="B24:B25"/>
    <mergeCell ref="C24:C25"/>
    <mergeCell ref="D24:D25"/>
    <mergeCell ref="E24:E25"/>
    <mergeCell ref="F24:F25"/>
    <mergeCell ref="G24:G25"/>
    <mergeCell ref="B22:B23"/>
    <mergeCell ref="C22:C23"/>
    <mergeCell ref="D22:D23"/>
    <mergeCell ref="E22:E23"/>
    <mergeCell ref="F22:F23"/>
    <mergeCell ref="E20:E21"/>
    <mergeCell ref="F20:F21"/>
    <mergeCell ref="G20:G21"/>
    <mergeCell ref="H20:H21"/>
    <mergeCell ref="I20:I21"/>
    <mergeCell ref="J20:J21"/>
    <mergeCell ref="G22:G23"/>
    <mergeCell ref="H22:H23"/>
    <mergeCell ref="I22:I23"/>
    <mergeCell ref="J22:J23"/>
    <mergeCell ref="I14:I15"/>
    <mergeCell ref="J14:J15"/>
    <mergeCell ref="A16:A21"/>
    <mergeCell ref="B16:B17"/>
    <mergeCell ref="C16:C17"/>
    <mergeCell ref="D16:D17"/>
    <mergeCell ref="E16:E17"/>
    <mergeCell ref="F16:F17"/>
    <mergeCell ref="G16:G17"/>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D20:D21"/>
    <mergeCell ref="B14:B15"/>
    <mergeCell ref="C14:C15"/>
    <mergeCell ref="D14:D15"/>
    <mergeCell ref="E14:E15"/>
    <mergeCell ref="F14:F15"/>
    <mergeCell ref="G14:G15"/>
    <mergeCell ref="H14:H15"/>
    <mergeCell ref="B12:B13"/>
    <mergeCell ref="C12:C13"/>
    <mergeCell ref="D12:D13"/>
    <mergeCell ref="E12:E13"/>
    <mergeCell ref="F12:F13"/>
    <mergeCell ref="G12:G13"/>
    <mergeCell ref="E10:E11"/>
    <mergeCell ref="F10:F11"/>
    <mergeCell ref="G10:G11"/>
    <mergeCell ref="H10:H11"/>
    <mergeCell ref="I10:I11"/>
    <mergeCell ref="J10:J11"/>
    <mergeCell ref="H12:H13"/>
    <mergeCell ref="I12:I13"/>
    <mergeCell ref="J12:J13"/>
    <mergeCell ref="A1:J1"/>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 ref="D10:D11"/>
  </mergeCells>
  <phoneticPr fontId="3"/>
  <pageMargins left="0.51181102362204722" right="0.5118110236220472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selection sqref="A1:J1"/>
    </sheetView>
  </sheetViews>
  <sheetFormatPr defaultRowHeight="13.5" x14ac:dyDescent="0.15"/>
  <cols>
    <col min="1" max="1" width="4.625" style="43" customWidth="1"/>
    <col min="2" max="2" width="18.125" style="43" customWidth="1"/>
    <col min="3" max="10" width="8.625" style="43" customWidth="1"/>
    <col min="11" max="16384" width="9" style="43"/>
  </cols>
  <sheetData>
    <row r="1" spans="1:10" ht="17.25" x14ac:dyDescent="0.15">
      <c r="A1" s="82" t="s">
        <v>99</v>
      </c>
      <c r="B1" s="82"/>
      <c r="C1" s="82"/>
      <c r="D1" s="82"/>
      <c r="E1" s="82"/>
      <c r="F1" s="82"/>
      <c r="G1" s="82"/>
      <c r="H1" s="82"/>
      <c r="I1" s="82"/>
      <c r="J1" s="82"/>
    </row>
    <row r="2" spans="1:10" x14ac:dyDescent="0.15">
      <c r="A2" s="44"/>
      <c r="B2" s="44"/>
      <c r="C2" s="44"/>
      <c r="D2" s="44"/>
      <c r="E2" s="44"/>
      <c r="F2" s="44"/>
      <c r="G2" s="44"/>
      <c r="H2" s="44"/>
      <c r="I2" s="45" t="s">
        <v>1</v>
      </c>
      <c r="J2" s="46"/>
    </row>
    <row r="3" spans="1:10" ht="13.5" customHeight="1" x14ac:dyDescent="0.15">
      <c r="A3" s="47"/>
      <c r="B3" s="48"/>
      <c r="C3" s="49" t="s">
        <v>2</v>
      </c>
      <c r="D3" s="50"/>
      <c r="E3" s="50"/>
      <c r="F3" s="50"/>
      <c r="G3" s="50"/>
      <c r="H3" s="50"/>
      <c r="I3" s="51"/>
      <c r="J3" s="83" t="s">
        <v>3</v>
      </c>
    </row>
    <row r="4" spans="1:10" x14ac:dyDescent="0.15">
      <c r="A4" s="52"/>
      <c r="B4" s="53"/>
      <c r="C4" s="54" t="s">
        <v>4</v>
      </c>
      <c r="D4" s="55" t="s">
        <v>66</v>
      </c>
      <c r="E4" s="54" t="s">
        <v>5</v>
      </c>
      <c r="F4" s="54" t="s">
        <v>6</v>
      </c>
      <c r="G4" s="54" t="s">
        <v>7</v>
      </c>
      <c r="H4" s="54" t="s">
        <v>8</v>
      </c>
      <c r="I4" s="54" t="s">
        <v>9</v>
      </c>
      <c r="J4" s="84"/>
    </row>
    <row r="5" spans="1:10" x14ac:dyDescent="0.15">
      <c r="A5" s="52"/>
      <c r="B5" s="56"/>
      <c r="C5" s="57"/>
      <c r="D5" s="58"/>
      <c r="E5" s="57"/>
      <c r="F5" s="57"/>
      <c r="G5" s="57"/>
      <c r="H5" s="57"/>
      <c r="I5" s="57"/>
      <c r="J5" s="85"/>
    </row>
    <row r="6" spans="1:10" ht="13.5" customHeight="1" x14ac:dyDescent="0.15">
      <c r="A6" s="86" t="s">
        <v>10</v>
      </c>
      <c r="B6" s="89" t="s">
        <v>11</v>
      </c>
      <c r="C6" s="179" t="s">
        <v>30</v>
      </c>
      <c r="D6" s="92">
        <v>492</v>
      </c>
      <c r="E6" s="94" t="s">
        <v>34</v>
      </c>
      <c r="F6" s="94">
        <v>276</v>
      </c>
      <c r="G6" s="94">
        <v>13</v>
      </c>
      <c r="H6" s="94">
        <v>7126</v>
      </c>
      <c r="I6" s="94">
        <f>SUM(D6,E6:H7)</f>
        <v>7907</v>
      </c>
      <c r="J6" s="94">
        <v>3782</v>
      </c>
    </row>
    <row r="7" spans="1:10" x14ac:dyDescent="0.15">
      <c r="A7" s="87"/>
      <c r="B7" s="90"/>
      <c r="C7" s="180"/>
      <c r="D7" s="93"/>
      <c r="E7" s="91"/>
      <c r="F7" s="91"/>
      <c r="G7" s="91"/>
      <c r="H7" s="91"/>
      <c r="I7" s="91"/>
      <c r="J7" s="91"/>
    </row>
    <row r="8" spans="1:10" x14ac:dyDescent="0.15">
      <c r="A8" s="87"/>
      <c r="B8" s="90" t="s">
        <v>12</v>
      </c>
      <c r="C8" s="179" t="s">
        <v>30</v>
      </c>
      <c r="D8" s="93">
        <v>7597</v>
      </c>
      <c r="E8" s="91">
        <v>4</v>
      </c>
      <c r="F8" s="91">
        <v>531</v>
      </c>
      <c r="G8" s="91">
        <v>171</v>
      </c>
      <c r="H8" s="91">
        <v>1813</v>
      </c>
      <c r="I8" s="91">
        <f>SUM(D8,E8:H9)</f>
        <v>10116</v>
      </c>
      <c r="J8" s="91">
        <v>4477</v>
      </c>
    </row>
    <row r="9" spans="1:10" x14ac:dyDescent="0.15">
      <c r="A9" s="87"/>
      <c r="B9" s="90"/>
      <c r="C9" s="180"/>
      <c r="D9" s="93"/>
      <c r="E9" s="91"/>
      <c r="F9" s="91"/>
      <c r="G9" s="91"/>
      <c r="H9" s="91"/>
      <c r="I9" s="91"/>
      <c r="J9" s="91"/>
    </row>
    <row r="10" spans="1:10" ht="13.5" customHeight="1" x14ac:dyDescent="0.15">
      <c r="A10" s="87"/>
      <c r="B10" s="90" t="s">
        <v>13</v>
      </c>
      <c r="C10" s="179" t="s">
        <v>30</v>
      </c>
      <c r="D10" s="93">
        <v>776</v>
      </c>
      <c r="E10" s="91" t="s">
        <v>120</v>
      </c>
      <c r="F10" s="91">
        <v>392</v>
      </c>
      <c r="G10" s="91">
        <v>49</v>
      </c>
      <c r="H10" s="91">
        <v>1</v>
      </c>
      <c r="I10" s="91">
        <f>SUM(D10,E10:H11)</f>
        <v>1218</v>
      </c>
      <c r="J10" s="91">
        <v>538</v>
      </c>
    </row>
    <row r="11" spans="1:10" x14ac:dyDescent="0.15">
      <c r="A11" s="87"/>
      <c r="B11" s="90"/>
      <c r="C11" s="180"/>
      <c r="D11" s="93"/>
      <c r="E11" s="91"/>
      <c r="F11" s="91"/>
      <c r="G11" s="91"/>
      <c r="H11" s="91"/>
      <c r="I11" s="91"/>
      <c r="J11" s="91"/>
    </row>
    <row r="12" spans="1:10" ht="13.5" customHeight="1" x14ac:dyDescent="0.15">
      <c r="A12" s="87"/>
      <c r="B12" s="101" t="s">
        <v>14</v>
      </c>
      <c r="C12" s="179" t="s">
        <v>30</v>
      </c>
      <c r="D12" s="93">
        <v>19</v>
      </c>
      <c r="E12" s="91" t="s">
        <v>122</v>
      </c>
      <c r="F12" s="91" t="s">
        <v>120</v>
      </c>
      <c r="G12" s="91" t="s">
        <v>123</v>
      </c>
      <c r="H12" s="91" t="s">
        <v>120</v>
      </c>
      <c r="I12" s="91">
        <f>SUM(D12,E12:H13)</f>
        <v>19</v>
      </c>
      <c r="J12" s="91" t="s">
        <v>29</v>
      </c>
    </row>
    <row r="13" spans="1:10" x14ac:dyDescent="0.15">
      <c r="A13" s="87"/>
      <c r="B13" s="101"/>
      <c r="C13" s="180"/>
      <c r="D13" s="93"/>
      <c r="E13" s="91"/>
      <c r="F13" s="91"/>
      <c r="G13" s="91"/>
      <c r="H13" s="91"/>
      <c r="I13" s="91"/>
      <c r="J13" s="91"/>
    </row>
    <row r="14" spans="1:10" x14ac:dyDescent="0.15">
      <c r="A14" s="87"/>
      <c r="B14" s="95" t="s">
        <v>0</v>
      </c>
      <c r="C14" s="179" t="s">
        <v>30</v>
      </c>
      <c r="D14" s="93">
        <f>SUM(D6:D13)</f>
        <v>8884</v>
      </c>
      <c r="E14" s="91">
        <f>SUM(E6:E13)</f>
        <v>4</v>
      </c>
      <c r="F14" s="91">
        <f>SUM(F6:F13)</f>
        <v>1199</v>
      </c>
      <c r="G14" s="91">
        <f t="shared" ref="G14" si="0">SUM(G6:G13)</f>
        <v>233</v>
      </c>
      <c r="H14" s="91">
        <f>SUM(H6:H13)</f>
        <v>8940</v>
      </c>
      <c r="I14" s="91">
        <f>SUM(I6:I13)</f>
        <v>19260</v>
      </c>
      <c r="J14" s="91">
        <f>SUM(J6:J13)</f>
        <v>8797</v>
      </c>
    </row>
    <row r="15" spans="1:10" x14ac:dyDescent="0.15">
      <c r="A15" s="88"/>
      <c r="B15" s="96"/>
      <c r="C15" s="180"/>
      <c r="D15" s="99"/>
      <c r="E15" s="100"/>
      <c r="F15" s="100"/>
      <c r="G15" s="100"/>
      <c r="H15" s="100"/>
      <c r="I15" s="100"/>
      <c r="J15" s="100"/>
    </row>
    <row r="16" spans="1:10" ht="13.5" customHeight="1" x14ac:dyDescent="0.15">
      <c r="A16" s="102" t="s">
        <v>38</v>
      </c>
      <c r="B16" s="105" t="s">
        <v>15</v>
      </c>
      <c r="C16" s="94">
        <v>3688</v>
      </c>
      <c r="D16" s="92">
        <v>201904</v>
      </c>
      <c r="E16" s="94">
        <v>2500</v>
      </c>
      <c r="F16" s="94">
        <v>136283</v>
      </c>
      <c r="G16" s="94">
        <v>6988</v>
      </c>
      <c r="H16" s="94">
        <v>39115</v>
      </c>
      <c r="I16" s="94">
        <f>SUM(C16:D17,E16:H17)</f>
        <v>390478</v>
      </c>
      <c r="J16" s="94">
        <v>229466</v>
      </c>
    </row>
    <row r="17" spans="1:10" x14ac:dyDescent="0.15">
      <c r="A17" s="103"/>
      <c r="B17" s="106"/>
      <c r="C17" s="91"/>
      <c r="D17" s="93"/>
      <c r="E17" s="91"/>
      <c r="F17" s="91"/>
      <c r="G17" s="91"/>
      <c r="H17" s="91"/>
      <c r="I17" s="91"/>
      <c r="J17" s="91"/>
    </row>
    <row r="18" spans="1:10" ht="13.5" customHeight="1" x14ac:dyDescent="0.15">
      <c r="A18" s="103"/>
      <c r="B18" s="90" t="s">
        <v>16</v>
      </c>
      <c r="C18" s="91">
        <v>7697</v>
      </c>
      <c r="D18" s="93">
        <v>168304</v>
      </c>
      <c r="E18" s="91">
        <v>46051</v>
      </c>
      <c r="F18" s="91">
        <v>64720</v>
      </c>
      <c r="G18" s="91">
        <v>5045</v>
      </c>
      <c r="H18" s="91">
        <v>9010</v>
      </c>
      <c r="I18" s="91">
        <f>SUM(C18:D19,E18:H19)</f>
        <v>300827</v>
      </c>
      <c r="J18" s="91">
        <v>128195</v>
      </c>
    </row>
    <row r="19" spans="1:10" x14ac:dyDescent="0.15">
      <c r="A19" s="103"/>
      <c r="B19" s="90"/>
      <c r="C19" s="91"/>
      <c r="D19" s="93"/>
      <c r="E19" s="91"/>
      <c r="F19" s="91"/>
      <c r="G19" s="91"/>
      <c r="H19" s="91"/>
      <c r="I19" s="91"/>
      <c r="J19" s="91"/>
    </row>
    <row r="20" spans="1:10" x14ac:dyDescent="0.15">
      <c r="A20" s="103"/>
      <c r="B20" s="90" t="s">
        <v>0</v>
      </c>
      <c r="C20" s="91">
        <f>SUM(C16:C19)</f>
        <v>11385</v>
      </c>
      <c r="D20" s="93">
        <f>SUM(D16:D19)</f>
        <v>370208</v>
      </c>
      <c r="E20" s="91">
        <f>SUM(E16:E19)</f>
        <v>48551</v>
      </c>
      <c r="F20" s="91">
        <f t="shared" ref="F20:H20" si="1">SUM(F16:F19)</f>
        <v>201003</v>
      </c>
      <c r="G20" s="91">
        <f t="shared" si="1"/>
        <v>12033</v>
      </c>
      <c r="H20" s="91">
        <f t="shared" si="1"/>
        <v>48125</v>
      </c>
      <c r="I20" s="91">
        <f>SUM(I16:I19)</f>
        <v>691305</v>
      </c>
      <c r="J20" s="91">
        <f>SUM(J16:J19)</f>
        <v>357661</v>
      </c>
    </row>
    <row r="21" spans="1:10" x14ac:dyDescent="0.15">
      <c r="A21" s="104"/>
      <c r="B21" s="107"/>
      <c r="C21" s="100"/>
      <c r="D21" s="99"/>
      <c r="E21" s="100"/>
      <c r="F21" s="100"/>
      <c r="G21" s="100"/>
      <c r="H21" s="100"/>
      <c r="I21" s="100"/>
      <c r="J21" s="100"/>
    </row>
    <row r="22" spans="1:10" ht="13.5" customHeight="1" x14ac:dyDescent="0.15">
      <c r="A22" s="125" t="s">
        <v>37</v>
      </c>
      <c r="B22" s="89" t="s">
        <v>17</v>
      </c>
      <c r="C22" s="94" t="s">
        <v>121</v>
      </c>
      <c r="D22" s="92">
        <v>9790</v>
      </c>
      <c r="E22" s="94" t="s">
        <v>121</v>
      </c>
      <c r="F22" s="94">
        <v>21495</v>
      </c>
      <c r="G22" s="94" t="s">
        <v>121</v>
      </c>
      <c r="H22" s="94">
        <v>269</v>
      </c>
      <c r="I22" s="94">
        <f>D22+SUM(E22:H23)</f>
        <v>31554</v>
      </c>
      <c r="J22" s="94">
        <v>24247</v>
      </c>
    </row>
    <row r="23" spans="1:10" x14ac:dyDescent="0.15">
      <c r="A23" s="126"/>
      <c r="B23" s="90"/>
      <c r="C23" s="91"/>
      <c r="D23" s="93"/>
      <c r="E23" s="91"/>
      <c r="F23" s="91"/>
      <c r="G23" s="91"/>
      <c r="H23" s="91"/>
      <c r="I23" s="91"/>
      <c r="J23" s="91"/>
    </row>
    <row r="24" spans="1:10" x14ac:dyDescent="0.15">
      <c r="A24" s="126"/>
      <c r="B24" s="90" t="s">
        <v>18</v>
      </c>
      <c r="C24" s="91" t="s">
        <v>120</v>
      </c>
      <c r="D24" s="93">
        <v>46767</v>
      </c>
      <c r="E24" s="91">
        <v>7507</v>
      </c>
      <c r="F24" s="91">
        <v>22536</v>
      </c>
      <c r="G24" s="91">
        <v>92</v>
      </c>
      <c r="H24" s="91">
        <v>412</v>
      </c>
      <c r="I24" s="91">
        <f>D24+SUM(E24:H25)</f>
        <v>77314</v>
      </c>
      <c r="J24" s="91">
        <v>39018</v>
      </c>
    </row>
    <row r="25" spans="1:10" x14ac:dyDescent="0.15">
      <c r="A25" s="126"/>
      <c r="B25" s="108"/>
      <c r="C25" s="109"/>
      <c r="D25" s="110"/>
      <c r="E25" s="109"/>
      <c r="F25" s="109"/>
      <c r="G25" s="109"/>
      <c r="H25" s="109"/>
      <c r="I25" s="109"/>
      <c r="J25" s="109"/>
    </row>
    <row r="26" spans="1:10" x14ac:dyDescent="0.15">
      <c r="A26" s="126"/>
      <c r="B26" s="59" t="s">
        <v>54</v>
      </c>
      <c r="C26" s="60">
        <v>2</v>
      </c>
      <c r="D26" s="61">
        <v>2721</v>
      </c>
      <c r="E26" s="62">
        <v>11470</v>
      </c>
      <c r="F26" s="60">
        <v>2872</v>
      </c>
      <c r="G26" s="60">
        <v>321</v>
      </c>
      <c r="H26" s="60">
        <v>61436</v>
      </c>
      <c r="I26" s="60">
        <f>SUM(C26:D26,E26:H26)</f>
        <v>78822</v>
      </c>
      <c r="J26" s="60">
        <v>40213</v>
      </c>
    </row>
    <row r="27" spans="1:10" x14ac:dyDescent="0.15">
      <c r="A27" s="126"/>
      <c r="B27" s="59" t="s">
        <v>55</v>
      </c>
      <c r="C27" s="60">
        <v>2</v>
      </c>
      <c r="D27" s="61">
        <v>908</v>
      </c>
      <c r="E27" s="62" t="s">
        <v>34</v>
      </c>
      <c r="F27" s="60">
        <v>934</v>
      </c>
      <c r="G27" s="60">
        <v>82</v>
      </c>
      <c r="H27" s="60">
        <v>12759</v>
      </c>
      <c r="I27" s="60">
        <f>SUM(C27:D27,E27:H27)</f>
        <v>14685</v>
      </c>
      <c r="J27" s="60">
        <v>8753</v>
      </c>
    </row>
    <row r="28" spans="1:10" x14ac:dyDescent="0.15">
      <c r="A28" s="126"/>
      <c r="B28" s="59" t="s">
        <v>56</v>
      </c>
      <c r="C28" s="60" t="s">
        <v>121</v>
      </c>
      <c r="D28" s="61">
        <v>43</v>
      </c>
      <c r="E28" s="62" t="s">
        <v>34</v>
      </c>
      <c r="F28" s="60">
        <v>771</v>
      </c>
      <c r="G28" s="60" t="s">
        <v>34</v>
      </c>
      <c r="H28" s="60">
        <v>69</v>
      </c>
      <c r="I28" s="60">
        <f>SUM(C28:D28,E28:H28)</f>
        <v>883</v>
      </c>
      <c r="J28" s="60">
        <v>155</v>
      </c>
    </row>
    <row r="29" spans="1:10" x14ac:dyDescent="0.15">
      <c r="A29" s="126"/>
      <c r="B29" s="59" t="s">
        <v>57</v>
      </c>
      <c r="C29" s="60">
        <v>3255</v>
      </c>
      <c r="D29" s="61">
        <v>6647</v>
      </c>
      <c r="E29" s="62">
        <v>5160</v>
      </c>
      <c r="F29" s="60">
        <v>7835</v>
      </c>
      <c r="G29" s="60">
        <v>8331</v>
      </c>
      <c r="H29" s="60">
        <v>57275</v>
      </c>
      <c r="I29" s="60">
        <f>SUM(C29:D29,E29:H29)</f>
        <v>88503</v>
      </c>
      <c r="J29" s="60">
        <v>57844</v>
      </c>
    </row>
    <row r="30" spans="1:10" x14ac:dyDescent="0.15">
      <c r="A30" s="126"/>
      <c r="B30" s="63" t="s">
        <v>85</v>
      </c>
      <c r="C30" s="62">
        <v>287</v>
      </c>
      <c r="D30" s="64">
        <v>4297</v>
      </c>
      <c r="E30" s="62">
        <v>3079</v>
      </c>
      <c r="F30" s="62">
        <v>5173</v>
      </c>
      <c r="G30" s="62">
        <v>7305</v>
      </c>
      <c r="H30" s="62">
        <v>5365</v>
      </c>
      <c r="I30" s="60">
        <f>SUM(C30:D30,E30:H30)</f>
        <v>25506</v>
      </c>
      <c r="J30" s="62">
        <v>14192</v>
      </c>
    </row>
    <row r="31" spans="1:10" ht="13.5" customHeight="1" x14ac:dyDescent="0.15">
      <c r="A31" s="126"/>
      <c r="B31" s="111" t="s">
        <v>86</v>
      </c>
      <c r="C31" s="91">
        <f>SUM(C26:C30)</f>
        <v>3546</v>
      </c>
      <c r="D31" s="93">
        <f>SUM(D26:D30)</f>
        <v>14616</v>
      </c>
      <c r="E31" s="91">
        <f>SUM(E26:E30)</f>
        <v>19709</v>
      </c>
      <c r="F31" s="91">
        <f t="shared" ref="F31:H31" si="2">SUM(F26:F30)</f>
        <v>17585</v>
      </c>
      <c r="G31" s="91">
        <f t="shared" si="2"/>
        <v>16039</v>
      </c>
      <c r="H31" s="91">
        <f t="shared" si="2"/>
        <v>136904</v>
      </c>
      <c r="I31" s="91">
        <f>SUM(C31:H32)</f>
        <v>208399</v>
      </c>
      <c r="J31" s="91">
        <f>SUM(J26:J30)</f>
        <v>121157</v>
      </c>
    </row>
    <row r="32" spans="1:10" x14ac:dyDescent="0.15">
      <c r="A32" s="126"/>
      <c r="B32" s="112"/>
      <c r="C32" s="109"/>
      <c r="D32" s="110"/>
      <c r="E32" s="109"/>
      <c r="F32" s="109"/>
      <c r="G32" s="109"/>
      <c r="H32" s="109"/>
      <c r="I32" s="109"/>
      <c r="J32" s="109"/>
    </row>
    <row r="33" spans="1:10" x14ac:dyDescent="0.15">
      <c r="A33" s="126"/>
      <c r="B33" s="115" t="s">
        <v>20</v>
      </c>
      <c r="C33" s="116" t="s">
        <v>121</v>
      </c>
      <c r="D33" s="117">
        <v>31917</v>
      </c>
      <c r="E33" s="116" t="s">
        <v>34</v>
      </c>
      <c r="F33" s="116">
        <v>17521</v>
      </c>
      <c r="G33" s="116" t="s">
        <v>121</v>
      </c>
      <c r="H33" s="116" t="s">
        <v>121</v>
      </c>
      <c r="I33" s="116">
        <f>SUM(C33:D34,E33:H34)</f>
        <v>49438</v>
      </c>
      <c r="J33" s="116">
        <v>29776</v>
      </c>
    </row>
    <row r="34" spans="1:10" x14ac:dyDescent="0.15">
      <c r="A34" s="126"/>
      <c r="B34" s="106"/>
      <c r="C34" s="91"/>
      <c r="D34" s="93"/>
      <c r="E34" s="91"/>
      <c r="F34" s="91"/>
      <c r="G34" s="91"/>
      <c r="H34" s="91"/>
      <c r="I34" s="91"/>
      <c r="J34" s="91"/>
    </row>
    <row r="35" spans="1:10" x14ac:dyDescent="0.15">
      <c r="A35" s="126"/>
      <c r="B35" s="106" t="s">
        <v>21</v>
      </c>
      <c r="C35" s="179" t="s">
        <v>30</v>
      </c>
      <c r="D35" s="179" t="s">
        <v>30</v>
      </c>
      <c r="E35" s="179" t="s">
        <v>30</v>
      </c>
      <c r="F35" s="91">
        <v>49528</v>
      </c>
      <c r="G35" s="179" t="s">
        <v>30</v>
      </c>
      <c r="H35" s="179" t="s">
        <v>30</v>
      </c>
      <c r="I35" s="91">
        <f>SUM(C35:D36,E35:H36)</f>
        <v>49528</v>
      </c>
      <c r="J35" s="91">
        <v>33245</v>
      </c>
    </row>
    <row r="36" spans="1:10" x14ac:dyDescent="0.15">
      <c r="A36" s="126"/>
      <c r="B36" s="106"/>
      <c r="C36" s="180"/>
      <c r="D36" s="180"/>
      <c r="E36" s="180"/>
      <c r="F36" s="91"/>
      <c r="G36" s="180"/>
      <c r="H36" s="180"/>
      <c r="I36" s="91"/>
      <c r="J36" s="91"/>
    </row>
    <row r="37" spans="1:10" x14ac:dyDescent="0.15">
      <c r="A37" s="126"/>
      <c r="B37" s="106" t="s">
        <v>22</v>
      </c>
      <c r="C37" s="91">
        <v>1257</v>
      </c>
      <c r="D37" s="93">
        <v>12237</v>
      </c>
      <c r="E37" s="91">
        <v>3890</v>
      </c>
      <c r="F37" s="91">
        <v>8195</v>
      </c>
      <c r="G37" s="91">
        <v>72515</v>
      </c>
      <c r="H37" s="91">
        <v>329385</v>
      </c>
      <c r="I37" s="91">
        <f>SUM(C37:D38,E37:H38)</f>
        <v>427479</v>
      </c>
      <c r="J37" s="91">
        <v>174174</v>
      </c>
    </row>
    <row r="38" spans="1:10" x14ac:dyDescent="0.15">
      <c r="A38" s="126"/>
      <c r="B38" s="106"/>
      <c r="C38" s="91"/>
      <c r="D38" s="93"/>
      <c r="E38" s="91"/>
      <c r="F38" s="91"/>
      <c r="G38" s="91"/>
      <c r="H38" s="91"/>
      <c r="I38" s="91"/>
      <c r="J38" s="91"/>
    </row>
    <row r="39" spans="1:10" ht="13.5" customHeight="1" x14ac:dyDescent="0.15">
      <c r="A39" s="126"/>
      <c r="B39" s="111" t="s">
        <v>24</v>
      </c>
      <c r="C39" s="91" t="s">
        <v>121</v>
      </c>
      <c r="D39" s="93">
        <v>264</v>
      </c>
      <c r="E39" s="91">
        <v>778</v>
      </c>
      <c r="F39" s="91">
        <v>6861</v>
      </c>
      <c r="G39" s="91">
        <v>97</v>
      </c>
      <c r="H39" s="91">
        <v>276</v>
      </c>
      <c r="I39" s="91">
        <f>SUM(C39:D40,E39:H40)</f>
        <v>8276</v>
      </c>
      <c r="J39" s="91">
        <v>3090</v>
      </c>
    </row>
    <row r="40" spans="1:10" x14ac:dyDescent="0.15">
      <c r="A40" s="126"/>
      <c r="B40" s="111"/>
      <c r="C40" s="91"/>
      <c r="D40" s="93"/>
      <c r="E40" s="91"/>
      <c r="F40" s="91"/>
      <c r="G40" s="91"/>
      <c r="H40" s="91"/>
      <c r="I40" s="91"/>
      <c r="J40" s="91"/>
    </row>
    <row r="41" spans="1:10" x14ac:dyDescent="0.15">
      <c r="A41" s="126"/>
      <c r="B41" s="106" t="s">
        <v>0</v>
      </c>
      <c r="C41" s="91">
        <f>SUM(C22:C25,C31,C33:C40)</f>
        <v>4803</v>
      </c>
      <c r="D41" s="93">
        <f>SUM(D22:D25,D31,D33:D40)</f>
        <v>115591</v>
      </c>
      <c r="E41" s="91">
        <f>SUM(E22:E25,E31,E33:E40)</f>
        <v>31884</v>
      </c>
      <c r="F41" s="91">
        <f t="shared" ref="F41:J41" si="3">SUM(F22:F25,F31,F33:F40)</f>
        <v>143721</v>
      </c>
      <c r="G41" s="91">
        <f t="shared" si="3"/>
        <v>88743</v>
      </c>
      <c r="H41" s="91">
        <f t="shared" si="3"/>
        <v>467246</v>
      </c>
      <c r="I41" s="91">
        <f>SUM(I22:I25,I31,I33:I40)</f>
        <v>851988</v>
      </c>
      <c r="J41" s="91">
        <f t="shared" ref="J41" si="4">SUM(J22:J25,J31,J33:J40)</f>
        <v>424707</v>
      </c>
    </row>
    <row r="42" spans="1:10" x14ac:dyDescent="0.15">
      <c r="A42" s="127"/>
      <c r="B42" s="118"/>
      <c r="C42" s="100"/>
      <c r="D42" s="99"/>
      <c r="E42" s="100"/>
      <c r="F42" s="100"/>
      <c r="G42" s="100"/>
      <c r="H42" s="100"/>
      <c r="I42" s="100"/>
      <c r="J42" s="100"/>
    </row>
    <row r="43" spans="1:10" x14ac:dyDescent="0.15">
      <c r="A43" s="120" t="s">
        <v>25</v>
      </c>
      <c r="B43" s="121"/>
      <c r="C43" s="94">
        <f>SUM(C14,C20,C41)</f>
        <v>16188</v>
      </c>
      <c r="D43" s="92">
        <f>SUM(D14,D20,D41)</f>
        <v>494683</v>
      </c>
      <c r="E43" s="92">
        <f t="shared" ref="E43:J43" si="5">SUM(E14,E20,E41)</f>
        <v>80439</v>
      </c>
      <c r="F43" s="92">
        <f t="shared" si="5"/>
        <v>345923</v>
      </c>
      <c r="G43" s="92">
        <f t="shared" si="5"/>
        <v>101009</v>
      </c>
      <c r="H43" s="92">
        <f t="shared" si="5"/>
        <v>524311</v>
      </c>
      <c r="I43" s="92">
        <f>SUM(I14,I20,I41)</f>
        <v>1562553</v>
      </c>
      <c r="J43" s="94">
        <f t="shared" ref="J43" si="6">SUM(J14,J20,J41)</f>
        <v>791165</v>
      </c>
    </row>
    <row r="44" spans="1:10" x14ac:dyDescent="0.15">
      <c r="A44" s="122"/>
      <c r="B44" s="123"/>
      <c r="C44" s="100"/>
      <c r="D44" s="99"/>
      <c r="E44" s="99"/>
      <c r="F44" s="99"/>
      <c r="G44" s="99"/>
      <c r="H44" s="99"/>
      <c r="I44" s="99"/>
      <c r="J44" s="100"/>
    </row>
    <row r="45" spans="1:10" x14ac:dyDescent="0.15">
      <c r="A45" s="120" t="s">
        <v>60</v>
      </c>
      <c r="B45" s="121"/>
      <c r="C45" s="94" t="s">
        <v>30</v>
      </c>
      <c r="D45" s="93" t="s">
        <v>30</v>
      </c>
      <c r="E45" s="94" t="s">
        <v>30</v>
      </c>
      <c r="F45" s="94" t="s">
        <v>30</v>
      </c>
      <c r="G45" s="94">
        <v>4255</v>
      </c>
      <c r="H45" s="94">
        <v>119</v>
      </c>
      <c r="I45" s="94">
        <f>SUM(G45:H46)</f>
        <v>4374</v>
      </c>
      <c r="J45" s="94">
        <v>1366</v>
      </c>
    </row>
    <row r="46" spans="1:10" x14ac:dyDescent="0.15">
      <c r="A46" s="122"/>
      <c r="B46" s="123"/>
      <c r="C46" s="100"/>
      <c r="D46" s="99"/>
      <c r="E46" s="100"/>
      <c r="F46" s="100"/>
      <c r="G46" s="100"/>
      <c r="H46" s="100"/>
      <c r="I46" s="100"/>
      <c r="J46" s="100"/>
    </row>
    <row r="47" spans="1:10" x14ac:dyDescent="0.15">
      <c r="A47" s="67"/>
      <c r="B47" s="68"/>
      <c r="C47" s="69" t="s">
        <v>26</v>
      </c>
      <c r="D47" s="67"/>
      <c r="E47" s="67"/>
      <c r="F47" s="67"/>
      <c r="G47" s="67"/>
      <c r="H47" s="67"/>
      <c r="I47" s="67"/>
      <c r="J47" s="67"/>
    </row>
    <row r="48" spans="1:10" x14ac:dyDescent="0.15">
      <c r="A48" s="44"/>
      <c r="B48" s="70"/>
      <c r="C48" s="71" t="s">
        <v>27</v>
      </c>
      <c r="D48" s="44"/>
      <c r="E48" s="44"/>
      <c r="F48" s="44"/>
      <c r="G48" s="44"/>
      <c r="H48" s="44"/>
      <c r="I48" s="44"/>
      <c r="J48" s="72"/>
    </row>
    <row r="49" spans="1:10" x14ac:dyDescent="0.15">
      <c r="A49" s="73"/>
      <c r="B49" s="73"/>
      <c r="C49" s="74" t="s">
        <v>28</v>
      </c>
      <c r="D49" s="73"/>
      <c r="E49" s="73"/>
      <c r="F49" s="73"/>
      <c r="G49" s="73"/>
      <c r="H49" s="73"/>
      <c r="I49" s="73"/>
      <c r="J49" s="72"/>
    </row>
  </sheetData>
  <mergeCells count="167">
    <mergeCell ref="H8:H9"/>
    <mergeCell ref="I8:I9"/>
    <mergeCell ref="J8:J9"/>
    <mergeCell ref="B10:B11"/>
    <mergeCell ref="C10:C11"/>
    <mergeCell ref="D10:D11"/>
    <mergeCell ref="G6:G7"/>
    <mergeCell ref="H6:H7"/>
    <mergeCell ref="I6:I7"/>
    <mergeCell ref="J6:J7"/>
    <mergeCell ref="B8:B9"/>
    <mergeCell ref="C8:C9"/>
    <mergeCell ref="D8:D9"/>
    <mergeCell ref="E8:E9"/>
    <mergeCell ref="F8:F9"/>
    <mergeCell ref="G8:G9"/>
    <mergeCell ref="I12:I13"/>
    <mergeCell ref="J12:J13"/>
    <mergeCell ref="A1:J1"/>
    <mergeCell ref="J3:J5"/>
    <mergeCell ref="A6:A15"/>
    <mergeCell ref="B6:B7"/>
    <mergeCell ref="C6:C7"/>
    <mergeCell ref="D6:D7"/>
    <mergeCell ref="E6:E7"/>
    <mergeCell ref="F6:F7"/>
    <mergeCell ref="E10:E11"/>
    <mergeCell ref="F10:F11"/>
    <mergeCell ref="G10:G11"/>
    <mergeCell ref="H10:H11"/>
    <mergeCell ref="I10:I11"/>
    <mergeCell ref="J10:J11"/>
    <mergeCell ref="H14:H15"/>
    <mergeCell ref="B12:B13"/>
    <mergeCell ref="C12:C13"/>
    <mergeCell ref="D12:D13"/>
    <mergeCell ref="E12:E13"/>
    <mergeCell ref="F12:F13"/>
    <mergeCell ref="G12:G13"/>
    <mergeCell ref="H12:H13"/>
    <mergeCell ref="J18:J19"/>
    <mergeCell ref="B20:B21"/>
    <mergeCell ref="C20:C21"/>
    <mergeCell ref="D20:D21"/>
    <mergeCell ref="B14:B15"/>
    <mergeCell ref="C14:C15"/>
    <mergeCell ref="D14:D15"/>
    <mergeCell ref="E14:E15"/>
    <mergeCell ref="F14:F15"/>
    <mergeCell ref="G14:G15"/>
    <mergeCell ref="I16:I17"/>
    <mergeCell ref="J16:J17"/>
    <mergeCell ref="B18:B19"/>
    <mergeCell ref="C18:C19"/>
    <mergeCell ref="D18:D19"/>
    <mergeCell ref="E18:E19"/>
    <mergeCell ref="F18:F19"/>
    <mergeCell ref="G18:G19"/>
    <mergeCell ref="H18:H19"/>
    <mergeCell ref="I18:I19"/>
    <mergeCell ref="I14:I15"/>
    <mergeCell ref="J14:J15"/>
    <mergeCell ref="I20:I21"/>
    <mergeCell ref="J20:J21"/>
    <mergeCell ref="A16:A21"/>
    <mergeCell ref="B16:B17"/>
    <mergeCell ref="C16:C17"/>
    <mergeCell ref="D16:D17"/>
    <mergeCell ref="E16:E17"/>
    <mergeCell ref="F16:F17"/>
    <mergeCell ref="G16:G17"/>
    <mergeCell ref="H16:H17"/>
    <mergeCell ref="G20:G21"/>
    <mergeCell ref="H20:H21"/>
    <mergeCell ref="E20:E21"/>
    <mergeCell ref="F20:F21"/>
    <mergeCell ref="G22:G23"/>
    <mergeCell ref="H22:H23"/>
    <mergeCell ref="I22:I23"/>
    <mergeCell ref="J22:J23"/>
    <mergeCell ref="B22:B23"/>
    <mergeCell ref="C22:C23"/>
    <mergeCell ref="D22:D23"/>
    <mergeCell ref="E22:E23"/>
    <mergeCell ref="F22:F23"/>
    <mergeCell ref="B24:B25"/>
    <mergeCell ref="C24:C25"/>
    <mergeCell ref="D24:D25"/>
    <mergeCell ref="E24:E25"/>
    <mergeCell ref="F24:F25"/>
    <mergeCell ref="G24:G25"/>
    <mergeCell ref="B31:B32"/>
    <mergeCell ref="C31:C32"/>
    <mergeCell ref="D31:D32"/>
    <mergeCell ref="E31:E32"/>
    <mergeCell ref="F31:F32"/>
    <mergeCell ref="G31:G32"/>
    <mergeCell ref="H33:H34"/>
    <mergeCell ref="I33:I34"/>
    <mergeCell ref="J33:J34"/>
    <mergeCell ref="H24:H25"/>
    <mergeCell ref="I24:I25"/>
    <mergeCell ref="J24:J25"/>
    <mergeCell ref="H31:H32"/>
    <mergeCell ref="I31:I32"/>
    <mergeCell ref="J31:J32"/>
    <mergeCell ref="B33:B34"/>
    <mergeCell ref="C33:C34"/>
    <mergeCell ref="D33:D34"/>
    <mergeCell ref="E33:E34"/>
    <mergeCell ref="F33:F34"/>
    <mergeCell ref="G33:G34"/>
    <mergeCell ref="J39:J40"/>
    <mergeCell ref="B35:B36"/>
    <mergeCell ref="C35:C36"/>
    <mergeCell ref="D35:D36"/>
    <mergeCell ref="E35:E36"/>
    <mergeCell ref="F35:F36"/>
    <mergeCell ref="G35:G36"/>
    <mergeCell ref="H35:H36"/>
    <mergeCell ref="I35:I36"/>
    <mergeCell ref="J35:J36"/>
    <mergeCell ref="B39:B40"/>
    <mergeCell ref="C39:C40"/>
    <mergeCell ref="D39:D40"/>
    <mergeCell ref="E39:E40"/>
    <mergeCell ref="F39:F40"/>
    <mergeCell ref="B37:B38"/>
    <mergeCell ref="C37:C38"/>
    <mergeCell ref="D37:D38"/>
    <mergeCell ref="H41:H42"/>
    <mergeCell ref="H43:H44"/>
    <mergeCell ref="E37:E38"/>
    <mergeCell ref="I41:I42"/>
    <mergeCell ref="J41:J42"/>
    <mergeCell ref="F37:F38"/>
    <mergeCell ref="G37:G38"/>
    <mergeCell ref="H37:H38"/>
    <mergeCell ref="I37:I38"/>
    <mergeCell ref="J37:J38"/>
    <mergeCell ref="G39:G40"/>
    <mergeCell ref="H39:H40"/>
    <mergeCell ref="I39:I40"/>
    <mergeCell ref="A22:A42"/>
    <mergeCell ref="J45:J46"/>
    <mergeCell ref="I43:I44"/>
    <mergeCell ref="J43:J44"/>
    <mergeCell ref="A45:B46"/>
    <mergeCell ref="C45:C46"/>
    <mergeCell ref="D45:D46"/>
    <mergeCell ref="E45:E46"/>
    <mergeCell ref="F45:F46"/>
    <mergeCell ref="A43:B44"/>
    <mergeCell ref="C43:C44"/>
    <mergeCell ref="D43:D44"/>
    <mergeCell ref="E43:E44"/>
    <mergeCell ref="F43:F44"/>
    <mergeCell ref="G43:G44"/>
    <mergeCell ref="G45:G46"/>
    <mergeCell ref="H45:H46"/>
    <mergeCell ref="I45:I46"/>
    <mergeCell ref="B41:B42"/>
    <mergeCell ref="C41:C42"/>
    <mergeCell ref="D41:D42"/>
    <mergeCell ref="E41:E42"/>
    <mergeCell ref="F41:F42"/>
    <mergeCell ref="G41:G42"/>
  </mergeCells>
  <phoneticPr fontId="3"/>
  <pageMargins left="0.70866141732283472" right="0.31496062992125984"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zoomScaleNormal="100" workbookViewId="0">
      <selection sqref="A1:J1"/>
    </sheetView>
  </sheetViews>
  <sheetFormatPr defaultRowHeight="13.5" x14ac:dyDescent="0.15"/>
  <cols>
    <col min="1" max="1" width="4.625" style="1" customWidth="1"/>
    <col min="2" max="2" width="18.125" style="1" customWidth="1"/>
    <col min="3" max="10" width="8.625" style="1" customWidth="1"/>
    <col min="11" max="16384" width="9" style="27"/>
  </cols>
  <sheetData>
    <row r="1" spans="1:11" ht="17.25" x14ac:dyDescent="0.15">
      <c r="A1" s="82" t="s">
        <v>100</v>
      </c>
      <c r="B1" s="82"/>
      <c r="C1" s="82"/>
      <c r="D1" s="82"/>
      <c r="E1" s="82"/>
      <c r="F1" s="82"/>
      <c r="G1" s="82"/>
      <c r="H1" s="82"/>
      <c r="I1" s="82"/>
      <c r="J1" s="82"/>
      <c r="K1" s="75"/>
    </row>
    <row r="2" spans="1:11" x14ac:dyDescent="0.15">
      <c r="A2" s="44"/>
      <c r="B2" s="44"/>
      <c r="C2" s="44"/>
      <c r="D2" s="44"/>
      <c r="E2" s="44"/>
      <c r="F2" s="44"/>
      <c r="G2" s="44"/>
      <c r="H2" s="44"/>
      <c r="I2" s="45" t="s">
        <v>1</v>
      </c>
      <c r="J2" s="46"/>
      <c r="K2" s="75"/>
    </row>
    <row r="3" spans="1:11" ht="14.45" customHeight="1" x14ac:dyDescent="0.15">
      <c r="A3" s="47"/>
      <c r="B3" s="48"/>
      <c r="C3" s="49" t="s">
        <v>2</v>
      </c>
      <c r="D3" s="50"/>
      <c r="E3" s="50"/>
      <c r="F3" s="50"/>
      <c r="G3" s="50"/>
      <c r="H3" s="50"/>
      <c r="I3" s="51"/>
      <c r="J3" s="83" t="s">
        <v>3</v>
      </c>
      <c r="K3" s="75"/>
    </row>
    <row r="4" spans="1:11" ht="14.45" customHeight="1" x14ac:dyDescent="0.15">
      <c r="A4" s="52"/>
      <c r="B4" s="53"/>
      <c r="C4" s="54" t="s">
        <v>4</v>
      </c>
      <c r="D4" s="55" t="s">
        <v>66</v>
      </c>
      <c r="E4" s="54" t="s">
        <v>5</v>
      </c>
      <c r="F4" s="54" t="s">
        <v>6</v>
      </c>
      <c r="G4" s="54" t="s">
        <v>7</v>
      </c>
      <c r="H4" s="54" t="s">
        <v>8</v>
      </c>
      <c r="I4" s="54" t="s">
        <v>9</v>
      </c>
      <c r="J4" s="84"/>
      <c r="K4" s="75"/>
    </row>
    <row r="5" spans="1:11" ht="14.45" customHeight="1" x14ac:dyDescent="0.15">
      <c r="A5" s="52"/>
      <c r="B5" s="56"/>
      <c r="C5" s="57"/>
      <c r="D5" s="58"/>
      <c r="E5" s="57"/>
      <c r="F5" s="57"/>
      <c r="G5" s="57"/>
      <c r="H5" s="57"/>
      <c r="I5" s="57"/>
      <c r="J5" s="85"/>
      <c r="K5" s="75"/>
    </row>
    <row r="6" spans="1:11" ht="14.45" customHeight="1" x14ac:dyDescent="0.15">
      <c r="A6" s="86" t="s">
        <v>10</v>
      </c>
      <c r="B6" s="89" t="s">
        <v>11</v>
      </c>
      <c r="C6" s="179" t="s">
        <v>30</v>
      </c>
      <c r="D6" s="92">
        <v>433</v>
      </c>
      <c r="E6" s="94" t="s">
        <v>34</v>
      </c>
      <c r="F6" s="94">
        <v>231</v>
      </c>
      <c r="G6" s="94">
        <v>4</v>
      </c>
      <c r="H6" s="94">
        <v>9120</v>
      </c>
      <c r="I6" s="94">
        <f>SUM(D6,E6:H7)</f>
        <v>9788</v>
      </c>
      <c r="J6" s="94">
        <v>3224</v>
      </c>
      <c r="K6" s="75"/>
    </row>
    <row r="7" spans="1:11" ht="14.45" customHeight="1" x14ac:dyDescent="0.15">
      <c r="A7" s="87"/>
      <c r="B7" s="90"/>
      <c r="C7" s="180"/>
      <c r="D7" s="93"/>
      <c r="E7" s="91"/>
      <c r="F7" s="91"/>
      <c r="G7" s="91"/>
      <c r="H7" s="91"/>
      <c r="I7" s="91"/>
      <c r="J7" s="91"/>
      <c r="K7" s="75"/>
    </row>
    <row r="8" spans="1:11" ht="14.45" customHeight="1" x14ac:dyDescent="0.15">
      <c r="A8" s="87"/>
      <c r="B8" s="90" t="s">
        <v>12</v>
      </c>
      <c r="C8" s="179" t="s">
        <v>30</v>
      </c>
      <c r="D8" s="93">
        <v>6882</v>
      </c>
      <c r="E8" s="91" t="s">
        <v>102</v>
      </c>
      <c r="F8" s="91">
        <v>544</v>
      </c>
      <c r="G8" s="91">
        <v>118</v>
      </c>
      <c r="H8" s="91">
        <v>1668</v>
      </c>
      <c r="I8" s="91">
        <f>SUM(D8,E8:H9)</f>
        <v>9212</v>
      </c>
      <c r="J8" s="91">
        <v>4710</v>
      </c>
      <c r="K8" s="75"/>
    </row>
    <row r="9" spans="1:11" ht="14.45" customHeight="1" x14ac:dyDescent="0.15">
      <c r="A9" s="87"/>
      <c r="B9" s="90"/>
      <c r="C9" s="180"/>
      <c r="D9" s="93"/>
      <c r="E9" s="91"/>
      <c r="F9" s="91"/>
      <c r="G9" s="91"/>
      <c r="H9" s="91"/>
      <c r="I9" s="91"/>
      <c r="J9" s="91"/>
      <c r="K9" s="75"/>
    </row>
    <row r="10" spans="1:11" ht="14.45" customHeight="1" x14ac:dyDescent="0.15">
      <c r="A10" s="87"/>
      <c r="B10" s="90" t="s">
        <v>103</v>
      </c>
      <c r="C10" s="179" t="s">
        <v>30</v>
      </c>
      <c r="D10" s="93">
        <v>707</v>
      </c>
      <c r="E10" s="91" t="s">
        <v>29</v>
      </c>
      <c r="F10" s="91">
        <v>385</v>
      </c>
      <c r="G10" s="91">
        <v>51</v>
      </c>
      <c r="H10" s="91" t="s">
        <v>102</v>
      </c>
      <c r="I10" s="91">
        <f>SUM(D10,E10:H11)</f>
        <v>1143</v>
      </c>
      <c r="J10" s="91">
        <v>580</v>
      </c>
      <c r="K10" s="75"/>
    </row>
    <row r="11" spans="1:11" ht="14.45" customHeight="1" x14ac:dyDescent="0.15">
      <c r="A11" s="87"/>
      <c r="B11" s="90"/>
      <c r="C11" s="180"/>
      <c r="D11" s="93"/>
      <c r="E11" s="91"/>
      <c r="F11" s="91"/>
      <c r="G11" s="91"/>
      <c r="H11" s="91"/>
      <c r="I11" s="91"/>
      <c r="J11" s="91"/>
      <c r="K11" s="75"/>
    </row>
    <row r="12" spans="1:11" ht="14.45" customHeight="1" x14ac:dyDescent="0.15">
      <c r="A12" s="87"/>
      <c r="B12" s="101" t="s">
        <v>14</v>
      </c>
      <c r="C12" s="179" t="s">
        <v>30</v>
      </c>
      <c r="D12" s="93">
        <v>8</v>
      </c>
      <c r="E12" s="91" t="s">
        <v>121</v>
      </c>
      <c r="F12" s="91" t="s">
        <v>121</v>
      </c>
      <c r="G12" s="91" t="s">
        <v>121</v>
      </c>
      <c r="H12" s="91" t="s">
        <v>121</v>
      </c>
      <c r="I12" s="91">
        <f>SUM(D12,E12:H13)</f>
        <v>8</v>
      </c>
      <c r="J12" s="91" t="s">
        <v>121</v>
      </c>
      <c r="K12" s="75"/>
    </row>
    <row r="13" spans="1:11" ht="14.45" customHeight="1" x14ac:dyDescent="0.15">
      <c r="A13" s="87"/>
      <c r="B13" s="101"/>
      <c r="C13" s="180"/>
      <c r="D13" s="93"/>
      <c r="E13" s="91"/>
      <c r="F13" s="91"/>
      <c r="G13" s="91"/>
      <c r="H13" s="91"/>
      <c r="I13" s="91"/>
      <c r="J13" s="91"/>
      <c r="K13" s="75"/>
    </row>
    <row r="14" spans="1:11" ht="14.45" customHeight="1" x14ac:dyDescent="0.15">
      <c r="A14" s="87"/>
      <c r="B14" s="95" t="s">
        <v>0</v>
      </c>
      <c r="C14" s="179" t="s">
        <v>30</v>
      </c>
      <c r="D14" s="93">
        <f>SUM(D6:D13)</f>
        <v>8030</v>
      </c>
      <c r="E14" s="91">
        <f>SUM(E6:E13)</f>
        <v>0</v>
      </c>
      <c r="F14" s="91">
        <f>SUM(F6:F13)</f>
        <v>1160</v>
      </c>
      <c r="G14" s="91">
        <f t="shared" ref="G14" si="0">SUM(G6:G13)</f>
        <v>173</v>
      </c>
      <c r="H14" s="91">
        <f>SUM(H6:H13)</f>
        <v>10788</v>
      </c>
      <c r="I14" s="91">
        <f>SUM(I6:I13)</f>
        <v>20151</v>
      </c>
      <c r="J14" s="91">
        <f>SUM(J6:J13)</f>
        <v>8514</v>
      </c>
      <c r="K14" s="75"/>
    </row>
    <row r="15" spans="1:11" ht="14.45" customHeight="1" x14ac:dyDescent="0.15">
      <c r="A15" s="88"/>
      <c r="B15" s="96"/>
      <c r="C15" s="180"/>
      <c r="D15" s="99"/>
      <c r="E15" s="100"/>
      <c r="F15" s="100"/>
      <c r="G15" s="100"/>
      <c r="H15" s="100"/>
      <c r="I15" s="100"/>
      <c r="J15" s="100"/>
      <c r="K15" s="75"/>
    </row>
    <row r="16" spans="1:11" ht="14.45" customHeight="1" x14ac:dyDescent="0.15">
      <c r="A16" s="102" t="s">
        <v>104</v>
      </c>
      <c r="B16" s="105" t="s">
        <v>15</v>
      </c>
      <c r="C16" s="94">
        <v>3024</v>
      </c>
      <c r="D16" s="92">
        <v>181534</v>
      </c>
      <c r="E16" s="94">
        <v>2778</v>
      </c>
      <c r="F16" s="94">
        <v>131274</v>
      </c>
      <c r="G16" s="94">
        <v>5522</v>
      </c>
      <c r="H16" s="94">
        <v>45005</v>
      </c>
      <c r="I16" s="94">
        <f>SUM(C16:D17,E16:H17)</f>
        <v>369137</v>
      </c>
      <c r="J16" s="94">
        <v>219348</v>
      </c>
      <c r="K16" s="75"/>
    </row>
    <row r="17" spans="1:11" ht="14.45" customHeight="1" x14ac:dyDescent="0.15">
      <c r="A17" s="103"/>
      <c r="B17" s="106"/>
      <c r="C17" s="91"/>
      <c r="D17" s="93"/>
      <c r="E17" s="91"/>
      <c r="F17" s="91"/>
      <c r="G17" s="91"/>
      <c r="H17" s="91"/>
      <c r="I17" s="91"/>
      <c r="J17" s="91"/>
      <c r="K17" s="75"/>
    </row>
    <row r="18" spans="1:11" ht="14.45" customHeight="1" x14ac:dyDescent="0.15">
      <c r="A18" s="103"/>
      <c r="B18" s="90" t="s">
        <v>16</v>
      </c>
      <c r="C18" s="91">
        <v>9513</v>
      </c>
      <c r="D18" s="93">
        <v>150829</v>
      </c>
      <c r="E18" s="91">
        <v>56230</v>
      </c>
      <c r="F18" s="91">
        <v>59996</v>
      </c>
      <c r="G18" s="91">
        <v>3456</v>
      </c>
      <c r="H18" s="91">
        <v>8855</v>
      </c>
      <c r="I18" s="91">
        <f>SUM(C18:D19,E18:H19)</f>
        <v>288879</v>
      </c>
      <c r="J18" s="91">
        <v>126553</v>
      </c>
      <c r="K18" s="75"/>
    </row>
    <row r="19" spans="1:11" ht="14.45" customHeight="1" x14ac:dyDescent="0.15">
      <c r="A19" s="103"/>
      <c r="B19" s="90"/>
      <c r="C19" s="91"/>
      <c r="D19" s="93"/>
      <c r="E19" s="91"/>
      <c r="F19" s="91"/>
      <c r="G19" s="91"/>
      <c r="H19" s="91"/>
      <c r="I19" s="91"/>
      <c r="J19" s="91"/>
      <c r="K19" s="75"/>
    </row>
    <row r="20" spans="1:11" ht="14.45" customHeight="1" x14ac:dyDescent="0.15">
      <c r="A20" s="103"/>
      <c r="B20" s="90" t="s">
        <v>0</v>
      </c>
      <c r="C20" s="91">
        <f>SUM(C16:C19)</f>
        <v>12537</v>
      </c>
      <c r="D20" s="93">
        <f>SUM(D16:D19)</f>
        <v>332363</v>
      </c>
      <c r="E20" s="91">
        <f>SUM(E16:E19)</f>
        <v>59008</v>
      </c>
      <c r="F20" s="91">
        <f t="shared" ref="F20:H20" si="1">SUM(F16:F19)</f>
        <v>191270</v>
      </c>
      <c r="G20" s="91">
        <f t="shared" si="1"/>
        <v>8978</v>
      </c>
      <c r="H20" s="91">
        <f t="shared" si="1"/>
        <v>53860</v>
      </c>
      <c r="I20" s="91">
        <f>SUM(I16:I19)</f>
        <v>658016</v>
      </c>
      <c r="J20" s="91">
        <f>SUM(J16:J19)</f>
        <v>345901</v>
      </c>
      <c r="K20" s="75"/>
    </row>
    <row r="21" spans="1:11" ht="14.45" customHeight="1" x14ac:dyDescent="0.15">
      <c r="A21" s="104"/>
      <c r="B21" s="107"/>
      <c r="C21" s="100"/>
      <c r="D21" s="99"/>
      <c r="E21" s="100"/>
      <c r="F21" s="100"/>
      <c r="G21" s="100"/>
      <c r="H21" s="100"/>
      <c r="I21" s="100"/>
      <c r="J21" s="100"/>
      <c r="K21" s="75"/>
    </row>
    <row r="22" spans="1:11" ht="14.45" customHeight="1" x14ac:dyDescent="0.15">
      <c r="A22" s="125" t="s">
        <v>105</v>
      </c>
      <c r="B22" s="89" t="s">
        <v>17</v>
      </c>
      <c r="C22" s="94" t="s">
        <v>29</v>
      </c>
      <c r="D22" s="92">
        <v>10221</v>
      </c>
      <c r="E22" s="94" t="s">
        <v>29</v>
      </c>
      <c r="F22" s="94">
        <v>24439</v>
      </c>
      <c r="G22" s="94" t="s">
        <v>29</v>
      </c>
      <c r="H22" s="94">
        <v>482</v>
      </c>
      <c r="I22" s="94">
        <f>D22+SUM(E22:H23)</f>
        <v>35142</v>
      </c>
      <c r="J22" s="94">
        <v>26641</v>
      </c>
      <c r="K22" s="75"/>
    </row>
    <row r="23" spans="1:11" ht="14.45" customHeight="1" x14ac:dyDescent="0.15">
      <c r="A23" s="126"/>
      <c r="B23" s="90"/>
      <c r="C23" s="91"/>
      <c r="D23" s="93"/>
      <c r="E23" s="91"/>
      <c r="F23" s="91"/>
      <c r="G23" s="91"/>
      <c r="H23" s="91"/>
      <c r="I23" s="91"/>
      <c r="J23" s="91"/>
      <c r="K23" s="75"/>
    </row>
    <row r="24" spans="1:11" ht="14.45" customHeight="1" x14ac:dyDescent="0.15">
      <c r="A24" s="126"/>
      <c r="B24" s="90" t="s">
        <v>18</v>
      </c>
      <c r="C24" s="91" t="s">
        <v>121</v>
      </c>
      <c r="D24" s="93">
        <v>40667</v>
      </c>
      <c r="E24" s="91">
        <v>8776</v>
      </c>
      <c r="F24" s="91">
        <v>22269</v>
      </c>
      <c r="G24" s="91">
        <v>158</v>
      </c>
      <c r="H24" s="91">
        <v>673</v>
      </c>
      <c r="I24" s="91">
        <f>D24+SUM(E24:H25)</f>
        <v>72543</v>
      </c>
      <c r="J24" s="91">
        <v>37142</v>
      </c>
      <c r="K24" s="75"/>
    </row>
    <row r="25" spans="1:11" ht="14.45" customHeight="1" x14ac:dyDescent="0.15">
      <c r="A25" s="126"/>
      <c r="B25" s="108"/>
      <c r="C25" s="109"/>
      <c r="D25" s="110"/>
      <c r="E25" s="109"/>
      <c r="F25" s="109"/>
      <c r="G25" s="109"/>
      <c r="H25" s="109"/>
      <c r="I25" s="109"/>
      <c r="J25" s="109"/>
      <c r="K25" s="75"/>
    </row>
    <row r="26" spans="1:11" ht="14.45" customHeight="1" x14ac:dyDescent="0.15">
      <c r="A26" s="126"/>
      <c r="B26" s="59" t="s">
        <v>54</v>
      </c>
      <c r="C26" s="60" t="s">
        <v>106</v>
      </c>
      <c r="D26" s="61">
        <v>2340</v>
      </c>
      <c r="E26" s="62">
        <v>10508</v>
      </c>
      <c r="F26" s="60">
        <v>3292</v>
      </c>
      <c r="G26" s="60">
        <v>326</v>
      </c>
      <c r="H26" s="60">
        <v>79066</v>
      </c>
      <c r="I26" s="60">
        <f>SUM(C26:D26,E26:H26)</f>
        <v>95532</v>
      </c>
      <c r="J26" s="60">
        <v>38273</v>
      </c>
      <c r="K26" s="75"/>
    </row>
    <row r="27" spans="1:11" ht="14.45" customHeight="1" x14ac:dyDescent="0.15">
      <c r="A27" s="126"/>
      <c r="B27" s="59" t="s">
        <v>55</v>
      </c>
      <c r="C27" s="60">
        <v>10</v>
      </c>
      <c r="D27" s="61">
        <v>831</v>
      </c>
      <c r="E27" s="62" t="s">
        <v>106</v>
      </c>
      <c r="F27" s="60">
        <v>963</v>
      </c>
      <c r="G27" s="60">
        <v>119</v>
      </c>
      <c r="H27" s="60">
        <v>18965</v>
      </c>
      <c r="I27" s="60">
        <f>SUM(C27:D27,E27:H27)</f>
        <v>20888</v>
      </c>
      <c r="J27" s="60">
        <v>7128</v>
      </c>
      <c r="K27" s="75"/>
    </row>
    <row r="28" spans="1:11" ht="14.45" customHeight="1" x14ac:dyDescent="0.15">
      <c r="A28" s="126"/>
      <c r="B28" s="59" t="s">
        <v>56</v>
      </c>
      <c r="C28" s="60" t="s">
        <v>29</v>
      </c>
      <c r="D28" s="61">
        <v>37</v>
      </c>
      <c r="E28" s="62" t="s">
        <v>106</v>
      </c>
      <c r="F28" s="60">
        <v>900</v>
      </c>
      <c r="G28" s="60" t="s">
        <v>106</v>
      </c>
      <c r="H28" s="60">
        <v>43</v>
      </c>
      <c r="I28" s="60">
        <f>SUM(C28:D28,E28:H28)</f>
        <v>980</v>
      </c>
      <c r="J28" s="60">
        <v>251</v>
      </c>
      <c r="K28" s="75"/>
    </row>
    <row r="29" spans="1:11" ht="14.45" customHeight="1" x14ac:dyDescent="0.15">
      <c r="A29" s="126"/>
      <c r="B29" s="59" t="s">
        <v>57</v>
      </c>
      <c r="C29" s="60">
        <v>2865</v>
      </c>
      <c r="D29" s="61">
        <v>5184</v>
      </c>
      <c r="E29" s="62">
        <v>6968</v>
      </c>
      <c r="F29" s="60">
        <v>8568</v>
      </c>
      <c r="G29" s="60">
        <v>10761</v>
      </c>
      <c r="H29" s="60">
        <v>63942</v>
      </c>
      <c r="I29" s="60">
        <f>SUM(C29:D29,E29:H29)</f>
        <v>98288</v>
      </c>
      <c r="J29" s="60">
        <v>64477</v>
      </c>
      <c r="K29" s="75"/>
    </row>
    <row r="30" spans="1:11" ht="14.45" customHeight="1" x14ac:dyDescent="0.15">
      <c r="A30" s="126"/>
      <c r="B30" s="63" t="s">
        <v>107</v>
      </c>
      <c r="C30" s="62">
        <v>143</v>
      </c>
      <c r="D30" s="64">
        <v>3497</v>
      </c>
      <c r="E30" s="62">
        <v>3494</v>
      </c>
      <c r="F30" s="62">
        <v>6273</v>
      </c>
      <c r="G30" s="62">
        <v>8275</v>
      </c>
      <c r="H30" s="62">
        <v>4917</v>
      </c>
      <c r="I30" s="60">
        <f>SUM(C30:D30,E30:H30)</f>
        <v>26599</v>
      </c>
      <c r="J30" s="62">
        <v>16766</v>
      </c>
      <c r="K30" s="75"/>
    </row>
    <row r="31" spans="1:11" ht="14.45" customHeight="1" x14ac:dyDescent="0.15">
      <c r="A31" s="126"/>
      <c r="B31" s="111" t="s">
        <v>108</v>
      </c>
      <c r="C31" s="91">
        <f>SUM(C26:C30)</f>
        <v>3018</v>
      </c>
      <c r="D31" s="181">
        <f>SUM(D26:D30)</f>
        <v>11889</v>
      </c>
      <c r="E31" s="91">
        <f>SUM(E26:E30)</f>
        <v>20970</v>
      </c>
      <c r="F31" s="91">
        <f t="shared" ref="F31:H31" si="2">SUM(F26:F30)</f>
        <v>19996</v>
      </c>
      <c r="G31" s="91">
        <f t="shared" si="2"/>
        <v>19481</v>
      </c>
      <c r="H31" s="91">
        <f t="shared" si="2"/>
        <v>166933</v>
      </c>
      <c r="I31" s="91">
        <f>SUM(C31:H32)</f>
        <v>242287</v>
      </c>
      <c r="J31" s="91">
        <f>SUM(J26:J30)</f>
        <v>126895</v>
      </c>
      <c r="K31" s="75"/>
    </row>
    <row r="32" spans="1:11" ht="14.45" customHeight="1" x14ac:dyDescent="0.15">
      <c r="A32" s="126"/>
      <c r="B32" s="112"/>
      <c r="C32" s="109"/>
      <c r="D32" s="182"/>
      <c r="E32" s="109"/>
      <c r="F32" s="109"/>
      <c r="G32" s="109"/>
      <c r="H32" s="109"/>
      <c r="I32" s="109"/>
      <c r="J32" s="109"/>
      <c r="K32" s="75"/>
    </row>
    <row r="33" spans="1:11" ht="14.45" customHeight="1" x14ac:dyDescent="0.15">
      <c r="A33" s="126"/>
      <c r="B33" s="115" t="s">
        <v>20</v>
      </c>
      <c r="C33" s="116" t="s">
        <v>29</v>
      </c>
      <c r="D33" s="117">
        <v>32131</v>
      </c>
      <c r="E33" s="116" t="s">
        <v>102</v>
      </c>
      <c r="F33" s="116">
        <v>12160</v>
      </c>
      <c r="G33" s="116" t="s">
        <v>29</v>
      </c>
      <c r="H33" s="116" t="s">
        <v>29</v>
      </c>
      <c r="I33" s="116">
        <f>SUM(C33:D34,E33:H34)</f>
        <v>44291</v>
      </c>
      <c r="J33" s="116">
        <v>26973</v>
      </c>
      <c r="K33" s="75"/>
    </row>
    <row r="34" spans="1:11" ht="14.45" customHeight="1" x14ac:dyDescent="0.15">
      <c r="A34" s="126"/>
      <c r="B34" s="106"/>
      <c r="C34" s="91"/>
      <c r="D34" s="93"/>
      <c r="E34" s="91"/>
      <c r="F34" s="91"/>
      <c r="G34" s="91"/>
      <c r="H34" s="91"/>
      <c r="I34" s="91"/>
      <c r="J34" s="91"/>
      <c r="K34" s="75"/>
    </row>
    <row r="35" spans="1:11" ht="14.45" customHeight="1" x14ac:dyDescent="0.15">
      <c r="A35" s="126"/>
      <c r="B35" s="106" t="s">
        <v>21</v>
      </c>
      <c r="C35" s="179" t="s">
        <v>30</v>
      </c>
      <c r="D35" s="179" t="s">
        <v>30</v>
      </c>
      <c r="E35" s="179" t="s">
        <v>30</v>
      </c>
      <c r="F35" s="91">
        <v>44917</v>
      </c>
      <c r="G35" s="179" t="s">
        <v>30</v>
      </c>
      <c r="H35" s="179" t="s">
        <v>30</v>
      </c>
      <c r="I35" s="91">
        <f>SUM(C35:D36,E35:H36)</f>
        <v>44917</v>
      </c>
      <c r="J35" s="91">
        <v>22402</v>
      </c>
      <c r="K35" s="75"/>
    </row>
    <row r="36" spans="1:11" ht="14.45" customHeight="1" x14ac:dyDescent="0.15">
      <c r="A36" s="126"/>
      <c r="B36" s="106"/>
      <c r="C36" s="180"/>
      <c r="D36" s="180"/>
      <c r="E36" s="180"/>
      <c r="F36" s="91"/>
      <c r="G36" s="180"/>
      <c r="H36" s="180"/>
      <c r="I36" s="91"/>
      <c r="J36" s="91"/>
      <c r="K36" s="75"/>
    </row>
    <row r="37" spans="1:11" ht="14.45" customHeight="1" x14ac:dyDescent="0.15">
      <c r="A37" s="126"/>
      <c r="B37" s="106" t="s">
        <v>22</v>
      </c>
      <c r="C37" s="91">
        <v>5711</v>
      </c>
      <c r="D37" s="93">
        <v>11161</v>
      </c>
      <c r="E37" s="91">
        <v>5231</v>
      </c>
      <c r="F37" s="91">
        <v>7002</v>
      </c>
      <c r="G37" s="91">
        <v>114450</v>
      </c>
      <c r="H37" s="91">
        <v>254297</v>
      </c>
      <c r="I37" s="91">
        <f>SUM(C37:D38,E37:H38)</f>
        <v>397852</v>
      </c>
      <c r="J37" s="91">
        <v>173408</v>
      </c>
      <c r="K37" s="75"/>
    </row>
    <row r="38" spans="1:11" ht="14.45" customHeight="1" x14ac:dyDescent="0.15">
      <c r="A38" s="126"/>
      <c r="B38" s="106"/>
      <c r="C38" s="91"/>
      <c r="D38" s="93"/>
      <c r="E38" s="91"/>
      <c r="F38" s="91"/>
      <c r="G38" s="91"/>
      <c r="H38" s="91"/>
      <c r="I38" s="91"/>
      <c r="J38" s="91"/>
      <c r="K38" s="75"/>
    </row>
    <row r="39" spans="1:11" ht="14.45" customHeight="1" x14ac:dyDescent="0.15">
      <c r="A39" s="126"/>
      <c r="B39" s="111" t="s">
        <v>24</v>
      </c>
      <c r="C39" s="91" t="s">
        <v>121</v>
      </c>
      <c r="D39" s="93">
        <v>303</v>
      </c>
      <c r="E39" s="91">
        <v>309</v>
      </c>
      <c r="F39" s="91">
        <v>6168</v>
      </c>
      <c r="G39" s="91">
        <v>30</v>
      </c>
      <c r="H39" s="91">
        <v>256</v>
      </c>
      <c r="I39" s="91">
        <f>SUM(C39:D40,E39:H40)</f>
        <v>7066</v>
      </c>
      <c r="J39" s="91">
        <v>4167</v>
      </c>
      <c r="K39" s="75"/>
    </row>
    <row r="40" spans="1:11" ht="14.45" customHeight="1" x14ac:dyDescent="0.15">
      <c r="A40" s="126"/>
      <c r="B40" s="111"/>
      <c r="C40" s="91"/>
      <c r="D40" s="93"/>
      <c r="E40" s="91"/>
      <c r="F40" s="91"/>
      <c r="G40" s="91"/>
      <c r="H40" s="91"/>
      <c r="I40" s="91"/>
      <c r="J40" s="91"/>
      <c r="K40" s="75"/>
    </row>
    <row r="41" spans="1:11" ht="14.45" customHeight="1" x14ac:dyDescent="0.15">
      <c r="A41" s="126"/>
      <c r="B41" s="106" t="s">
        <v>0</v>
      </c>
      <c r="C41" s="91">
        <f>SUM(C22:C25,C31,C33:C40)</f>
        <v>8729</v>
      </c>
      <c r="D41" s="181">
        <f>SUM(D22:D25,D31,D33:D40)</f>
        <v>106372</v>
      </c>
      <c r="E41" s="91">
        <f>SUM(E22:E25,E31,E33:E40)</f>
        <v>35286</v>
      </c>
      <c r="F41" s="91">
        <f t="shared" ref="F41:J41" si="3">SUM(F22:F25,F31,F33:F40)</f>
        <v>136951</v>
      </c>
      <c r="G41" s="91">
        <f t="shared" si="3"/>
        <v>134119</v>
      </c>
      <c r="H41" s="91">
        <f t="shared" si="3"/>
        <v>422641</v>
      </c>
      <c r="I41" s="91">
        <f>SUM(I22:I25,I31,I33:I40)</f>
        <v>844098</v>
      </c>
      <c r="J41" s="91">
        <f t="shared" ref="J41" si="4">SUM(J22:J25,J31,J33:J40)</f>
        <v>417628</v>
      </c>
      <c r="K41" s="75"/>
    </row>
    <row r="42" spans="1:11" ht="14.45" customHeight="1" x14ac:dyDescent="0.15">
      <c r="A42" s="127"/>
      <c r="B42" s="118"/>
      <c r="C42" s="100"/>
      <c r="D42" s="183"/>
      <c r="E42" s="100"/>
      <c r="F42" s="100"/>
      <c r="G42" s="100"/>
      <c r="H42" s="100"/>
      <c r="I42" s="100"/>
      <c r="J42" s="100"/>
      <c r="K42" s="75"/>
    </row>
    <row r="43" spans="1:11" ht="14.45" customHeight="1" x14ac:dyDescent="0.15">
      <c r="A43" s="120" t="s">
        <v>25</v>
      </c>
      <c r="B43" s="121"/>
      <c r="C43" s="94">
        <f>SUM(C14,C20,C41)</f>
        <v>21266</v>
      </c>
      <c r="D43" s="92">
        <f>SUM(D14,D20,D41)</f>
        <v>446765</v>
      </c>
      <c r="E43" s="92">
        <f t="shared" ref="E43:J43" si="5">SUM(E14,E20,E41)</f>
        <v>94294</v>
      </c>
      <c r="F43" s="92">
        <f t="shared" si="5"/>
        <v>329381</v>
      </c>
      <c r="G43" s="92">
        <f t="shared" si="5"/>
        <v>143270</v>
      </c>
      <c r="H43" s="92">
        <f t="shared" si="5"/>
        <v>487289</v>
      </c>
      <c r="I43" s="92">
        <f>SUM(I14,I20,I41)</f>
        <v>1522265</v>
      </c>
      <c r="J43" s="94">
        <f t="shared" ref="J43" si="6">SUM(J14,J20,J41)</f>
        <v>772043</v>
      </c>
      <c r="K43" s="75"/>
    </row>
    <row r="44" spans="1:11" ht="14.45" customHeight="1" x14ac:dyDescent="0.15">
      <c r="A44" s="122"/>
      <c r="B44" s="123"/>
      <c r="C44" s="100"/>
      <c r="D44" s="99"/>
      <c r="E44" s="99"/>
      <c r="F44" s="99"/>
      <c r="G44" s="99"/>
      <c r="H44" s="99"/>
      <c r="I44" s="99"/>
      <c r="J44" s="100"/>
      <c r="K44" s="75"/>
    </row>
    <row r="45" spans="1:11" ht="14.45" customHeight="1" x14ac:dyDescent="0.15">
      <c r="A45" s="120" t="s">
        <v>60</v>
      </c>
      <c r="B45" s="121"/>
      <c r="C45" s="94" t="s">
        <v>101</v>
      </c>
      <c r="D45" s="93" t="s">
        <v>101</v>
      </c>
      <c r="E45" s="94" t="s">
        <v>101</v>
      </c>
      <c r="F45" s="94" t="s">
        <v>101</v>
      </c>
      <c r="G45" s="94">
        <v>5759</v>
      </c>
      <c r="H45" s="94">
        <v>75</v>
      </c>
      <c r="I45" s="94">
        <f>SUM(G45:H46)</f>
        <v>5834</v>
      </c>
      <c r="J45" s="94">
        <v>1995</v>
      </c>
      <c r="K45" s="75"/>
    </row>
    <row r="46" spans="1:11" ht="14.45" customHeight="1" x14ac:dyDescent="0.15">
      <c r="A46" s="122"/>
      <c r="B46" s="123"/>
      <c r="C46" s="100"/>
      <c r="D46" s="99"/>
      <c r="E46" s="100"/>
      <c r="F46" s="100"/>
      <c r="G46" s="100"/>
      <c r="H46" s="100"/>
      <c r="I46" s="100"/>
      <c r="J46" s="100"/>
      <c r="K46" s="75"/>
    </row>
    <row r="47" spans="1:11" ht="14.45" customHeight="1" x14ac:dyDescent="0.15">
      <c r="A47" s="67"/>
      <c r="B47" s="68"/>
      <c r="C47" s="69" t="s">
        <v>26</v>
      </c>
      <c r="D47" s="67"/>
      <c r="E47" s="67"/>
      <c r="F47" s="67"/>
      <c r="G47" s="67"/>
      <c r="H47" s="67"/>
      <c r="I47" s="67"/>
      <c r="J47" s="67"/>
      <c r="K47" s="75"/>
    </row>
    <row r="48" spans="1:11" ht="14.45" customHeight="1" x14ac:dyDescent="0.15">
      <c r="A48" s="44"/>
      <c r="B48" s="70"/>
      <c r="C48" s="71" t="s">
        <v>27</v>
      </c>
      <c r="D48" s="44"/>
      <c r="E48" s="44"/>
      <c r="F48" s="44"/>
      <c r="G48" s="44"/>
      <c r="H48" s="44"/>
      <c r="I48" s="44"/>
      <c r="J48" s="72"/>
      <c r="K48" s="75"/>
    </row>
    <row r="49" spans="1:11" ht="14.45" customHeight="1" x14ac:dyDescent="0.15">
      <c r="A49" s="73"/>
      <c r="B49" s="73"/>
      <c r="C49" s="74" t="s">
        <v>109</v>
      </c>
      <c r="D49" s="73"/>
      <c r="E49" s="73"/>
      <c r="F49" s="73"/>
      <c r="G49" s="73"/>
      <c r="H49" s="73"/>
      <c r="I49" s="73"/>
      <c r="J49" s="72"/>
      <c r="K49" s="75"/>
    </row>
    <row r="50" spans="1:11" ht="14.45" customHeight="1" x14ac:dyDescent="0.15">
      <c r="A50" s="73"/>
      <c r="B50" s="73"/>
      <c r="C50" s="73"/>
      <c r="D50" s="73"/>
      <c r="E50" s="73"/>
      <c r="F50" s="73"/>
      <c r="G50" s="73"/>
      <c r="H50" s="73"/>
      <c r="I50" s="73"/>
      <c r="J50" s="72"/>
      <c r="K50" s="75"/>
    </row>
    <row r="51" spans="1:11" ht="14.45" customHeight="1" x14ac:dyDescent="0.15">
      <c r="A51" s="76"/>
      <c r="B51" s="76"/>
      <c r="C51" s="76"/>
      <c r="D51" s="76"/>
      <c r="E51" s="76"/>
      <c r="F51" s="76"/>
      <c r="G51" s="76"/>
      <c r="H51" s="76"/>
      <c r="I51" s="76"/>
      <c r="J51" s="72"/>
      <c r="K51" s="75"/>
    </row>
    <row r="52" spans="1:11" ht="14.45" customHeight="1" x14ac:dyDescent="0.15">
      <c r="A52" s="76"/>
      <c r="B52" s="76"/>
      <c r="C52" s="76"/>
      <c r="D52" s="76"/>
      <c r="E52" s="76"/>
      <c r="F52" s="76"/>
      <c r="G52" s="76"/>
      <c r="H52" s="76"/>
      <c r="I52" s="76"/>
      <c r="J52" s="76"/>
      <c r="K52" s="75"/>
    </row>
    <row r="53" spans="1:11" ht="14.45" customHeight="1" x14ac:dyDescent="0.15"/>
    <row r="54" spans="1:11" ht="14.45" customHeight="1" x14ac:dyDescent="0.15"/>
    <row r="55" spans="1:11" ht="14.45" customHeight="1" x14ac:dyDescent="0.15"/>
    <row r="56" spans="1:11" ht="14.45" customHeight="1" x14ac:dyDescent="0.15"/>
    <row r="57" spans="1:11" ht="14.1" customHeight="1" x14ac:dyDescent="0.15"/>
    <row r="58" spans="1:11" ht="14.1" customHeight="1" x14ac:dyDescent="0.15"/>
    <row r="59" spans="1:11" ht="14.1" customHeight="1" x14ac:dyDescent="0.15"/>
    <row r="60" spans="1:11" ht="14.1" customHeight="1" x14ac:dyDescent="0.15"/>
    <row r="61" spans="1:11" ht="14.1" customHeight="1" x14ac:dyDescent="0.15"/>
    <row r="62" spans="1:11" ht="14.1" customHeight="1" x14ac:dyDescent="0.15"/>
    <row r="63" spans="1:11" ht="14.1" customHeight="1" x14ac:dyDescent="0.15"/>
    <row r="64" spans="1:11"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sheetData>
  <mergeCells count="167">
    <mergeCell ref="A43:B44"/>
    <mergeCell ref="C43:C44"/>
    <mergeCell ref="D43:D44"/>
    <mergeCell ref="E43:E44"/>
    <mergeCell ref="F43:F44"/>
    <mergeCell ref="G43:G44"/>
    <mergeCell ref="H43:H44"/>
    <mergeCell ref="A22:A42"/>
    <mergeCell ref="J45:J46"/>
    <mergeCell ref="I43:I44"/>
    <mergeCell ref="J43:J44"/>
    <mergeCell ref="A45:B46"/>
    <mergeCell ref="C45:C46"/>
    <mergeCell ref="D45:D46"/>
    <mergeCell ref="E45:E46"/>
    <mergeCell ref="F45:F46"/>
    <mergeCell ref="G45:G46"/>
    <mergeCell ref="H45:H46"/>
    <mergeCell ref="I45:I46"/>
    <mergeCell ref="B41:B42"/>
    <mergeCell ref="C41:C42"/>
    <mergeCell ref="D41:D42"/>
    <mergeCell ref="E41:E42"/>
    <mergeCell ref="F41:F42"/>
    <mergeCell ref="G41:G42"/>
    <mergeCell ref="H41:H42"/>
    <mergeCell ref="I41:I42"/>
    <mergeCell ref="J41:J42"/>
    <mergeCell ref="F37:F38"/>
    <mergeCell ref="G37:G38"/>
    <mergeCell ref="H37:H38"/>
    <mergeCell ref="I37:I38"/>
    <mergeCell ref="J37:J38"/>
    <mergeCell ref="B39:B40"/>
    <mergeCell ref="C39:C40"/>
    <mergeCell ref="D39:D40"/>
    <mergeCell ref="E39:E40"/>
    <mergeCell ref="F39:F40"/>
    <mergeCell ref="B37:B38"/>
    <mergeCell ref="C37:C38"/>
    <mergeCell ref="D37:D38"/>
    <mergeCell ref="E37:E38"/>
    <mergeCell ref="G39:G40"/>
    <mergeCell ref="H39:H40"/>
    <mergeCell ref="I39:I40"/>
    <mergeCell ref="J39:J40"/>
    <mergeCell ref="B35:B36"/>
    <mergeCell ref="C35:C36"/>
    <mergeCell ref="D35:D36"/>
    <mergeCell ref="E35:E36"/>
    <mergeCell ref="F35:F36"/>
    <mergeCell ref="G35:G36"/>
    <mergeCell ref="H35:H36"/>
    <mergeCell ref="I35:I36"/>
    <mergeCell ref="J35:J36"/>
    <mergeCell ref="B33:B34"/>
    <mergeCell ref="C33:C34"/>
    <mergeCell ref="D33:D34"/>
    <mergeCell ref="E33:E34"/>
    <mergeCell ref="F33:F34"/>
    <mergeCell ref="G33:G34"/>
    <mergeCell ref="H33:H34"/>
    <mergeCell ref="I33:I34"/>
    <mergeCell ref="J33:J34"/>
    <mergeCell ref="H24:H25"/>
    <mergeCell ref="I24:I25"/>
    <mergeCell ref="J24:J25"/>
    <mergeCell ref="B31:B32"/>
    <mergeCell ref="C31:C32"/>
    <mergeCell ref="D31:D32"/>
    <mergeCell ref="E31:E32"/>
    <mergeCell ref="F31:F32"/>
    <mergeCell ref="G31:G32"/>
    <mergeCell ref="H31:H32"/>
    <mergeCell ref="I31:I32"/>
    <mergeCell ref="J31:J32"/>
    <mergeCell ref="B24:B25"/>
    <mergeCell ref="C24:C25"/>
    <mergeCell ref="D24:D25"/>
    <mergeCell ref="E24:E25"/>
    <mergeCell ref="F24:F25"/>
    <mergeCell ref="G24:G25"/>
    <mergeCell ref="B22:B23"/>
    <mergeCell ref="C22:C23"/>
    <mergeCell ref="D22:D23"/>
    <mergeCell ref="E22:E23"/>
    <mergeCell ref="F22:F23"/>
    <mergeCell ref="E20:E21"/>
    <mergeCell ref="F20:F21"/>
    <mergeCell ref="G20:G21"/>
    <mergeCell ref="H20:H21"/>
    <mergeCell ref="I20:I21"/>
    <mergeCell ref="J20:J21"/>
    <mergeCell ref="G22:G23"/>
    <mergeCell ref="H22:H23"/>
    <mergeCell ref="I22:I23"/>
    <mergeCell ref="J22:J23"/>
    <mergeCell ref="I14:I15"/>
    <mergeCell ref="J14:J15"/>
    <mergeCell ref="A16:A21"/>
    <mergeCell ref="B16:B17"/>
    <mergeCell ref="C16:C17"/>
    <mergeCell ref="D16:D17"/>
    <mergeCell ref="E16:E17"/>
    <mergeCell ref="F16:F17"/>
    <mergeCell ref="G16:G17"/>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D20:D21"/>
    <mergeCell ref="B14:B15"/>
    <mergeCell ref="C14:C15"/>
    <mergeCell ref="D14:D15"/>
    <mergeCell ref="E14:E15"/>
    <mergeCell ref="F14:F15"/>
    <mergeCell ref="G14:G15"/>
    <mergeCell ref="H14:H15"/>
    <mergeCell ref="B12:B13"/>
    <mergeCell ref="C12:C13"/>
    <mergeCell ref="D12:D13"/>
    <mergeCell ref="E12:E13"/>
    <mergeCell ref="F12:F13"/>
    <mergeCell ref="G12:G13"/>
    <mergeCell ref="E10:E11"/>
    <mergeCell ref="F10:F11"/>
    <mergeCell ref="G10:G11"/>
    <mergeCell ref="H10:H11"/>
    <mergeCell ref="I10:I11"/>
    <mergeCell ref="J10:J11"/>
    <mergeCell ref="H12:H13"/>
    <mergeCell ref="I12:I13"/>
    <mergeCell ref="J12:J13"/>
    <mergeCell ref="A1:J1"/>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 ref="D10:D11"/>
  </mergeCells>
  <phoneticPr fontId="3"/>
  <pageMargins left="0.59055118110236227" right="0" top="0.59055118110236227" bottom="0" header="0.31496062992125984" footer="0.31496062992125984"/>
  <pageSetup paperSize="9" fitToWidth="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zoomScaleNormal="100" workbookViewId="0">
      <selection activeCell="L37" sqref="L37"/>
    </sheetView>
  </sheetViews>
  <sheetFormatPr defaultRowHeight="13.5" x14ac:dyDescent="0.15"/>
  <cols>
    <col min="1" max="1" width="4.625" style="1" customWidth="1"/>
    <col min="2" max="2" width="18.125" style="1" customWidth="1"/>
    <col min="3" max="10" width="8.625" style="1" customWidth="1"/>
    <col min="11" max="16384" width="9" style="27"/>
  </cols>
  <sheetData>
    <row r="1" spans="1:11" ht="17.25" x14ac:dyDescent="0.15">
      <c r="A1" s="82" t="s">
        <v>127</v>
      </c>
      <c r="B1" s="82"/>
      <c r="C1" s="82"/>
      <c r="D1" s="82"/>
      <c r="E1" s="82"/>
      <c r="F1" s="82"/>
      <c r="G1" s="82"/>
      <c r="H1" s="82"/>
      <c r="I1" s="82"/>
      <c r="J1" s="82"/>
      <c r="K1" s="75"/>
    </row>
    <row r="2" spans="1:11" x14ac:dyDescent="0.15">
      <c r="A2" s="44"/>
      <c r="B2" s="44"/>
      <c r="C2" s="44"/>
      <c r="D2" s="44"/>
      <c r="E2" s="44"/>
      <c r="F2" s="44"/>
      <c r="G2" s="44"/>
      <c r="H2" s="44"/>
      <c r="I2" s="45" t="s">
        <v>1</v>
      </c>
      <c r="J2" s="46"/>
      <c r="K2" s="75"/>
    </row>
    <row r="3" spans="1:11" ht="14.45" customHeight="1" x14ac:dyDescent="0.15">
      <c r="A3" s="47"/>
      <c r="B3" s="77"/>
      <c r="C3" s="49" t="s">
        <v>2</v>
      </c>
      <c r="D3" s="50"/>
      <c r="E3" s="50"/>
      <c r="F3" s="50"/>
      <c r="G3" s="50"/>
      <c r="H3" s="50"/>
      <c r="I3" s="51"/>
      <c r="J3" s="83" t="s">
        <v>3</v>
      </c>
      <c r="K3" s="75"/>
    </row>
    <row r="4" spans="1:11" ht="14.45" customHeight="1" x14ac:dyDescent="0.15">
      <c r="A4" s="52"/>
      <c r="B4" s="53"/>
      <c r="C4" s="54" t="s">
        <v>4</v>
      </c>
      <c r="D4" s="55" t="s">
        <v>66</v>
      </c>
      <c r="E4" s="54" t="s">
        <v>5</v>
      </c>
      <c r="F4" s="54" t="s">
        <v>6</v>
      </c>
      <c r="G4" s="54" t="s">
        <v>7</v>
      </c>
      <c r="H4" s="54" t="s">
        <v>8</v>
      </c>
      <c r="I4" s="54" t="s">
        <v>9</v>
      </c>
      <c r="J4" s="84"/>
      <c r="K4" s="75"/>
    </row>
    <row r="5" spans="1:11" ht="14.45" customHeight="1" x14ac:dyDescent="0.15">
      <c r="A5" s="52"/>
      <c r="B5" s="56"/>
      <c r="C5" s="57"/>
      <c r="D5" s="78"/>
      <c r="E5" s="57"/>
      <c r="F5" s="57"/>
      <c r="G5" s="57"/>
      <c r="H5" s="57"/>
      <c r="I5" s="57"/>
      <c r="J5" s="85"/>
      <c r="K5" s="75"/>
    </row>
    <row r="6" spans="1:11" ht="14.45" customHeight="1" x14ac:dyDescent="0.15">
      <c r="A6" s="86" t="s">
        <v>10</v>
      </c>
      <c r="B6" s="89" t="s">
        <v>11</v>
      </c>
      <c r="C6" s="91" t="s">
        <v>96</v>
      </c>
      <c r="D6" s="92">
        <f>SUM('27年1月:27年12月'!D6:D7)</f>
        <v>6440</v>
      </c>
      <c r="E6" s="94">
        <f>SUM('27年1月:27年12月'!E6:E7)</f>
        <v>6</v>
      </c>
      <c r="F6" s="94">
        <f>SUM('27年1月:27年12月'!F6:F7)</f>
        <v>3556</v>
      </c>
      <c r="G6" s="94">
        <f>SUM('27年1月:27年12月'!G6:G7)</f>
        <v>65</v>
      </c>
      <c r="H6" s="94">
        <f>SUM('27年1月:27年12月'!H6:H7)</f>
        <v>106487</v>
      </c>
      <c r="I6" s="94">
        <f>SUM('27年1月:27年12月'!I6:I7)</f>
        <v>116554</v>
      </c>
      <c r="J6" s="94">
        <v>3224</v>
      </c>
      <c r="K6" s="75"/>
    </row>
    <row r="7" spans="1:11" ht="14.45" customHeight="1" x14ac:dyDescent="0.15">
      <c r="A7" s="87"/>
      <c r="B7" s="90"/>
      <c r="C7" s="91"/>
      <c r="D7" s="93"/>
      <c r="E7" s="91"/>
      <c r="F7" s="91"/>
      <c r="G7" s="91"/>
      <c r="H7" s="91"/>
      <c r="I7" s="91"/>
      <c r="J7" s="91"/>
      <c r="K7" s="75"/>
    </row>
    <row r="8" spans="1:11" ht="14.45" customHeight="1" x14ac:dyDescent="0.15">
      <c r="A8" s="87"/>
      <c r="B8" s="90" t="s">
        <v>12</v>
      </c>
      <c r="C8" s="91" t="s">
        <v>96</v>
      </c>
      <c r="D8" s="93">
        <f>SUM('27年1月:27年12月'!D8:D9)</f>
        <v>87245</v>
      </c>
      <c r="E8" s="91">
        <f>SUM('27年1月:27年12月'!E8:E9)</f>
        <v>10</v>
      </c>
      <c r="F8" s="91">
        <f>SUM('27年1月:27年12月'!F8:F9)</f>
        <v>5953</v>
      </c>
      <c r="G8" s="91">
        <f>SUM('27年1月:27年12月'!G8:G9)</f>
        <v>1588</v>
      </c>
      <c r="H8" s="91">
        <f>SUM('27年1月:27年12月'!H8:H9)</f>
        <v>20645</v>
      </c>
      <c r="I8" s="91">
        <f>SUM('27年1月:27年12月'!I8:I9)</f>
        <v>115441</v>
      </c>
      <c r="J8" s="91">
        <v>4710</v>
      </c>
      <c r="K8" s="75"/>
    </row>
    <row r="9" spans="1:11" ht="14.45" customHeight="1" x14ac:dyDescent="0.15">
      <c r="A9" s="87"/>
      <c r="B9" s="90"/>
      <c r="C9" s="91"/>
      <c r="D9" s="93"/>
      <c r="E9" s="91"/>
      <c r="F9" s="91"/>
      <c r="G9" s="91"/>
      <c r="H9" s="91"/>
      <c r="I9" s="91"/>
      <c r="J9" s="91"/>
      <c r="K9" s="75"/>
    </row>
    <row r="10" spans="1:11" ht="14.45" customHeight="1" x14ac:dyDescent="0.15">
      <c r="A10" s="87"/>
      <c r="B10" s="90" t="s">
        <v>103</v>
      </c>
      <c r="C10" s="91" t="s">
        <v>96</v>
      </c>
      <c r="D10" s="93">
        <f>SUM('27年1月:27年12月'!D10:D11)</f>
        <v>9729</v>
      </c>
      <c r="E10" s="91" t="s">
        <v>119</v>
      </c>
      <c r="F10" s="91">
        <f>SUM('27年1月:27年12月'!F10:F11)</f>
        <v>4884</v>
      </c>
      <c r="G10" s="91">
        <f>SUM('27年1月:27年12月'!G10:G11)</f>
        <v>642</v>
      </c>
      <c r="H10" s="91">
        <f>SUM('27年1月:27年12月'!H10:H11)</f>
        <v>6</v>
      </c>
      <c r="I10" s="91">
        <f>SUM('27年1月:27年12月'!I10:I11)</f>
        <v>15261</v>
      </c>
      <c r="J10" s="91">
        <v>580</v>
      </c>
      <c r="K10" s="75"/>
    </row>
    <row r="11" spans="1:11" ht="14.45" customHeight="1" x14ac:dyDescent="0.15">
      <c r="A11" s="87"/>
      <c r="B11" s="90"/>
      <c r="C11" s="91"/>
      <c r="D11" s="93"/>
      <c r="E11" s="91"/>
      <c r="F11" s="91"/>
      <c r="G11" s="91"/>
      <c r="H11" s="91"/>
      <c r="I11" s="91"/>
      <c r="J11" s="91"/>
      <c r="K11" s="75"/>
    </row>
    <row r="12" spans="1:11" ht="14.45" customHeight="1" x14ac:dyDescent="0.15">
      <c r="A12" s="87"/>
      <c r="B12" s="101" t="s">
        <v>14</v>
      </c>
      <c r="C12" s="91" t="s">
        <v>96</v>
      </c>
      <c r="D12" s="93">
        <f>SUM('27年1月:27年12月'!D12:D13)</f>
        <v>90</v>
      </c>
      <c r="E12" s="91" t="s">
        <v>29</v>
      </c>
      <c r="F12" s="91" t="s">
        <v>29</v>
      </c>
      <c r="G12" s="91" t="s">
        <v>29</v>
      </c>
      <c r="H12" s="91" t="s">
        <v>124</v>
      </c>
      <c r="I12" s="91">
        <f>SUM('27年1月:27年12月'!I12:I13)</f>
        <v>90</v>
      </c>
      <c r="J12" s="91" t="s">
        <v>124</v>
      </c>
      <c r="K12" s="75"/>
    </row>
    <row r="13" spans="1:11" ht="14.45" customHeight="1" x14ac:dyDescent="0.15">
      <c r="A13" s="87"/>
      <c r="B13" s="101"/>
      <c r="C13" s="91"/>
      <c r="D13" s="93"/>
      <c r="E13" s="91"/>
      <c r="F13" s="91"/>
      <c r="G13" s="91"/>
      <c r="H13" s="91"/>
      <c r="I13" s="91"/>
      <c r="J13" s="91"/>
      <c r="K13" s="75"/>
    </row>
    <row r="14" spans="1:11" ht="14.45" customHeight="1" x14ac:dyDescent="0.15">
      <c r="A14" s="87"/>
      <c r="B14" s="95" t="s">
        <v>0</v>
      </c>
      <c r="C14" s="91" t="s">
        <v>96</v>
      </c>
      <c r="D14" s="93">
        <f>SUM('27年1月:27年12月'!D14:D15)</f>
        <v>103504</v>
      </c>
      <c r="E14" s="91">
        <f>SUM('27年1月:27年12月'!E14:E15)</f>
        <v>16</v>
      </c>
      <c r="F14" s="91">
        <f>SUM('27年1月:27年12月'!F14:F15)</f>
        <v>14393</v>
      </c>
      <c r="G14" s="91">
        <f>SUM('27年1月:27年12月'!G14:G15)</f>
        <v>2295</v>
      </c>
      <c r="H14" s="91">
        <f>SUM('27年1月:27年12月'!H14:H15)</f>
        <v>127138</v>
      </c>
      <c r="I14" s="91">
        <f>SUM('27年1月:27年12月'!I14:I15)</f>
        <v>247346</v>
      </c>
      <c r="J14" s="91">
        <f>SUM(J6:J13)</f>
        <v>8514</v>
      </c>
      <c r="K14" s="75"/>
    </row>
    <row r="15" spans="1:11" ht="14.45" customHeight="1" x14ac:dyDescent="0.15">
      <c r="A15" s="88"/>
      <c r="B15" s="96"/>
      <c r="C15" s="91"/>
      <c r="D15" s="99"/>
      <c r="E15" s="100"/>
      <c r="F15" s="100"/>
      <c r="G15" s="100"/>
      <c r="H15" s="100"/>
      <c r="I15" s="100"/>
      <c r="J15" s="100"/>
      <c r="K15" s="75"/>
    </row>
    <row r="16" spans="1:11" ht="14.45" customHeight="1" x14ac:dyDescent="0.15">
      <c r="A16" s="102" t="s">
        <v>104</v>
      </c>
      <c r="B16" s="105" t="s">
        <v>15</v>
      </c>
      <c r="C16" s="94">
        <f>SUM('27年1月:27年12月'!C16:C17)</f>
        <v>29160</v>
      </c>
      <c r="D16" s="94">
        <f>SUM('27年1月:27年12月'!D16:D17)</f>
        <v>2301518</v>
      </c>
      <c r="E16" s="94">
        <f>SUM('27年1月:27年12月'!E16:E17)</f>
        <v>28377</v>
      </c>
      <c r="F16" s="94">
        <f>SUM('27年1月:27年12月'!F16:F17)</f>
        <v>1649848</v>
      </c>
      <c r="G16" s="94">
        <f>SUM('27年1月:27年12月'!G16:G17)</f>
        <v>80740</v>
      </c>
      <c r="H16" s="94">
        <f>SUM('27年1月:27年12月'!H16:H17)</f>
        <v>556081</v>
      </c>
      <c r="I16" s="94">
        <f>SUM('27年1月:27年12月'!I16:I17)</f>
        <v>4645724</v>
      </c>
      <c r="J16" s="94">
        <v>219348</v>
      </c>
      <c r="K16" s="75"/>
    </row>
    <row r="17" spans="1:11" ht="14.45" customHeight="1" x14ac:dyDescent="0.15">
      <c r="A17" s="103"/>
      <c r="B17" s="106"/>
      <c r="C17" s="91"/>
      <c r="D17" s="91"/>
      <c r="E17" s="91"/>
      <c r="F17" s="91"/>
      <c r="G17" s="91"/>
      <c r="H17" s="91"/>
      <c r="I17" s="91"/>
      <c r="J17" s="91"/>
      <c r="K17" s="75"/>
    </row>
    <row r="18" spans="1:11" ht="14.45" customHeight="1" x14ac:dyDescent="0.15">
      <c r="A18" s="103"/>
      <c r="B18" s="90" t="s">
        <v>16</v>
      </c>
      <c r="C18" s="91">
        <f>SUM('27年1月:27年12月'!C18:C19)</f>
        <v>100857</v>
      </c>
      <c r="D18" s="91">
        <f>SUM('27年1月:27年12月'!D18:D19)</f>
        <v>1992951</v>
      </c>
      <c r="E18" s="91">
        <f>SUM('27年1月:27年12月'!E18:E19)</f>
        <v>597788</v>
      </c>
      <c r="F18" s="91">
        <f>SUM('27年1月:27年12月'!F18:F19)</f>
        <v>720016</v>
      </c>
      <c r="G18" s="91">
        <f>SUM('27年1月:27年12月'!G18:G19)</f>
        <v>44602</v>
      </c>
      <c r="H18" s="91">
        <f>SUM('27年1月:27年12月'!H18:H19)</f>
        <v>108416</v>
      </c>
      <c r="I18" s="91">
        <f>SUM('27年1月:27年12月'!I18:I19)</f>
        <v>3564630</v>
      </c>
      <c r="J18" s="91">
        <v>126553</v>
      </c>
      <c r="K18" s="75"/>
    </row>
    <row r="19" spans="1:11" ht="14.45" customHeight="1" x14ac:dyDescent="0.15">
      <c r="A19" s="103"/>
      <c r="B19" s="90"/>
      <c r="C19" s="91"/>
      <c r="D19" s="91"/>
      <c r="E19" s="91"/>
      <c r="F19" s="91"/>
      <c r="G19" s="91"/>
      <c r="H19" s="91"/>
      <c r="I19" s="91"/>
      <c r="J19" s="91"/>
      <c r="K19" s="75"/>
    </row>
    <row r="20" spans="1:11" ht="14.45" customHeight="1" x14ac:dyDescent="0.15">
      <c r="A20" s="103"/>
      <c r="B20" s="90" t="s">
        <v>0</v>
      </c>
      <c r="C20" s="91">
        <f>SUM('27年1月:27年12月'!C20:C21)</f>
        <v>130017</v>
      </c>
      <c r="D20" s="91">
        <f>SUM('27年1月:27年12月'!D20:D21)</f>
        <v>4294469</v>
      </c>
      <c r="E20" s="91">
        <f>SUM('27年1月:27年12月'!E20:E21)</f>
        <v>626165</v>
      </c>
      <c r="F20" s="91">
        <f>SUM('27年1月:27年12月'!F20:F21)</f>
        <v>2369864</v>
      </c>
      <c r="G20" s="91">
        <f>SUM('27年1月:27年12月'!G20:G21)</f>
        <v>125342</v>
      </c>
      <c r="H20" s="91">
        <f>SUM('27年1月:27年12月'!H20:H21)</f>
        <v>664497</v>
      </c>
      <c r="I20" s="91">
        <f>SUM('27年1月:27年12月'!I20:I21)</f>
        <v>8210354</v>
      </c>
      <c r="J20" s="91">
        <f>SUM(J16:J19)</f>
        <v>345901</v>
      </c>
      <c r="K20" s="75"/>
    </row>
    <row r="21" spans="1:11" ht="14.45" customHeight="1" x14ac:dyDescent="0.15">
      <c r="A21" s="104"/>
      <c r="B21" s="107"/>
      <c r="C21" s="100"/>
      <c r="D21" s="100"/>
      <c r="E21" s="100"/>
      <c r="F21" s="100"/>
      <c r="G21" s="100"/>
      <c r="H21" s="100"/>
      <c r="I21" s="100"/>
      <c r="J21" s="100"/>
      <c r="K21" s="75"/>
    </row>
    <row r="22" spans="1:11" ht="14.45" customHeight="1" x14ac:dyDescent="0.15">
      <c r="A22" s="125" t="s">
        <v>105</v>
      </c>
      <c r="B22" s="89" t="s">
        <v>17</v>
      </c>
      <c r="C22" s="94" t="s">
        <v>29</v>
      </c>
      <c r="D22" s="94">
        <f>SUM('27年1月:27年12月'!D22:D23)</f>
        <v>131544</v>
      </c>
      <c r="E22" s="94" t="s">
        <v>29</v>
      </c>
      <c r="F22" s="94">
        <f>SUM('27年1月:27年12月'!F22:F23)</f>
        <v>295810</v>
      </c>
      <c r="G22" s="94" t="s">
        <v>29</v>
      </c>
      <c r="H22" s="94">
        <f>SUM('27年1月:27年12月'!H22:H23)</f>
        <v>4175</v>
      </c>
      <c r="I22" s="94">
        <f>SUM('27年1月:27年12月'!I22:I23)</f>
        <v>431529</v>
      </c>
      <c r="J22" s="94">
        <v>26641</v>
      </c>
      <c r="K22" s="75"/>
    </row>
    <row r="23" spans="1:11" ht="14.45" customHeight="1" x14ac:dyDescent="0.15">
      <c r="A23" s="126"/>
      <c r="B23" s="90"/>
      <c r="C23" s="91"/>
      <c r="D23" s="91"/>
      <c r="E23" s="91"/>
      <c r="F23" s="91"/>
      <c r="G23" s="91"/>
      <c r="H23" s="91"/>
      <c r="I23" s="91"/>
      <c r="J23" s="91"/>
      <c r="K23" s="75"/>
    </row>
    <row r="24" spans="1:11" ht="14.45" customHeight="1" x14ac:dyDescent="0.15">
      <c r="A24" s="126"/>
      <c r="B24" s="90" t="s">
        <v>18</v>
      </c>
      <c r="C24" s="91" t="s">
        <v>29</v>
      </c>
      <c r="D24" s="93">
        <f>SUM('27年1月:27年12月'!D24:D25)</f>
        <v>578443</v>
      </c>
      <c r="E24" s="91">
        <f>SUM('27年1月:27年12月'!E24:E25)</f>
        <v>113633</v>
      </c>
      <c r="F24" s="91">
        <f>SUM('27年1月:27年12月'!F24:F25)</f>
        <v>286973</v>
      </c>
      <c r="G24" s="91">
        <f>SUM('27年1月:27年12月'!G24:G25)</f>
        <v>1707</v>
      </c>
      <c r="H24" s="91">
        <f>SUM('27年1月:27年12月'!H24:H25)</f>
        <v>5413</v>
      </c>
      <c r="I24" s="91">
        <f>SUM('27年1月:27年12月'!I24:I25)</f>
        <v>986169</v>
      </c>
      <c r="J24" s="91">
        <v>37142</v>
      </c>
      <c r="K24" s="75"/>
    </row>
    <row r="25" spans="1:11" ht="14.45" customHeight="1" x14ac:dyDescent="0.15">
      <c r="A25" s="126"/>
      <c r="B25" s="108"/>
      <c r="C25" s="109"/>
      <c r="D25" s="110"/>
      <c r="E25" s="109"/>
      <c r="F25" s="109"/>
      <c r="G25" s="109"/>
      <c r="H25" s="109"/>
      <c r="I25" s="109"/>
      <c r="J25" s="109"/>
      <c r="K25" s="75"/>
    </row>
    <row r="26" spans="1:11" ht="14.45" customHeight="1" x14ac:dyDescent="0.15">
      <c r="A26" s="126"/>
      <c r="B26" s="59" t="s">
        <v>54</v>
      </c>
      <c r="C26" s="60">
        <f>SUM('27年1月:27年12月'!C26)</f>
        <v>54</v>
      </c>
      <c r="D26" s="61">
        <f>SUM('27年1月:27年12月'!D26)</f>
        <v>34832</v>
      </c>
      <c r="E26" s="80">
        <f>SUM('27年1月:27年12月'!E26)</f>
        <v>127279</v>
      </c>
      <c r="F26" s="60">
        <f>SUM('27年1月:27年12月'!F26)</f>
        <v>38081</v>
      </c>
      <c r="G26" s="60">
        <f>SUM('27年1月:27年12月'!G26)</f>
        <v>4120</v>
      </c>
      <c r="H26" s="60">
        <f>SUM('27年1月:27年12月'!H26)</f>
        <v>880760</v>
      </c>
      <c r="I26" s="60">
        <f>SUM('27年1月:27年12月'!I26)</f>
        <v>1085126</v>
      </c>
      <c r="J26" s="60">
        <v>38273</v>
      </c>
      <c r="K26" s="75"/>
    </row>
    <row r="27" spans="1:11" ht="14.45" customHeight="1" x14ac:dyDescent="0.15">
      <c r="A27" s="126"/>
      <c r="B27" s="59" t="s">
        <v>55</v>
      </c>
      <c r="C27" s="60">
        <f>SUM('27年1月:27年12月'!C27)</f>
        <v>41</v>
      </c>
      <c r="D27" s="61">
        <f>SUM('27年1月:27年12月'!D27)</f>
        <v>9483</v>
      </c>
      <c r="E27" s="80">
        <f>SUM('27年1月:27年12月'!E27)</f>
        <v>0</v>
      </c>
      <c r="F27" s="60">
        <f>SUM('27年1月:27年12月'!F27)</f>
        <v>11855</v>
      </c>
      <c r="G27" s="60">
        <f>SUM('27年1月:27年12月'!G27)</f>
        <v>1775</v>
      </c>
      <c r="H27" s="60">
        <f>SUM('27年1月:27年12月'!H27)</f>
        <v>203916</v>
      </c>
      <c r="I27" s="60">
        <f>SUM('27年1月:27年12月'!I27)</f>
        <v>227070</v>
      </c>
      <c r="J27" s="60">
        <v>7128</v>
      </c>
      <c r="K27" s="75"/>
    </row>
    <row r="28" spans="1:11" ht="14.45" customHeight="1" x14ac:dyDescent="0.15">
      <c r="A28" s="126"/>
      <c r="B28" s="59" t="s">
        <v>56</v>
      </c>
      <c r="C28" s="60" t="s">
        <v>29</v>
      </c>
      <c r="D28" s="61">
        <f>SUM('27年1月:27年12月'!D28)</f>
        <v>510</v>
      </c>
      <c r="E28" s="80">
        <f>SUM('27年1月:27年12月'!E28)</f>
        <v>0</v>
      </c>
      <c r="F28" s="60">
        <f>SUM('27年1月:27年12月'!F28)</f>
        <v>9988</v>
      </c>
      <c r="G28" s="60">
        <f>SUM('27年1月:27年12月'!G28)</f>
        <v>4</v>
      </c>
      <c r="H28" s="60">
        <f>SUM('27年1月:27年12月'!H28)</f>
        <v>7703</v>
      </c>
      <c r="I28" s="60">
        <f>SUM('27年1月:27年12月'!I28)</f>
        <v>18205</v>
      </c>
      <c r="J28" s="60">
        <v>251</v>
      </c>
      <c r="K28" s="75"/>
    </row>
    <row r="29" spans="1:11" ht="14.45" customHeight="1" x14ac:dyDescent="0.15">
      <c r="A29" s="126"/>
      <c r="B29" s="59" t="s">
        <v>57</v>
      </c>
      <c r="C29" s="60">
        <f>SUM('27年1月:27年12月'!C29)</f>
        <v>36793</v>
      </c>
      <c r="D29" s="61">
        <f>SUM('27年1月:27年12月'!D29)</f>
        <v>68111</v>
      </c>
      <c r="E29" s="80">
        <f>SUM('27年1月:27年12月'!E29)</f>
        <v>71070</v>
      </c>
      <c r="F29" s="60">
        <f>SUM('27年1月:27年12月'!F29)</f>
        <v>92716</v>
      </c>
      <c r="G29" s="60">
        <f>SUM('27年1月:27年12月'!G29)</f>
        <v>113099</v>
      </c>
      <c r="H29" s="60">
        <f>SUM('27年1月:27年12月'!H29)</f>
        <v>735018</v>
      </c>
      <c r="I29" s="60">
        <f>SUM('27年1月:27年12月'!I29)</f>
        <v>1116807</v>
      </c>
      <c r="J29" s="60">
        <v>64477</v>
      </c>
      <c r="K29" s="75"/>
    </row>
    <row r="30" spans="1:11" ht="14.45" customHeight="1" x14ac:dyDescent="0.15">
      <c r="A30" s="126"/>
      <c r="B30" s="63" t="s">
        <v>107</v>
      </c>
      <c r="C30" s="80">
        <f>SUM('27年1月:27年12月'!C30)</f>
        <v>2752</v>
      </c>
      <c r="D30" s="79">
        <f>SUM('27年1月:27年12月'!D30)</f>
        <v>48344</v>
      </c>
      <c r="E30" s="80">
        <f>SUM('27年1月:27年12月'!E30)</f>
        <v>44592</v>
      </c>
      <c r="F30" s="80">
        <f>SUM('27年1月:27年12月'!F30)</f>
        <v>72170</v>
      </c>
      <c r="G30" s="80">
        <f>SUM('27年1月:27年12月'!G30)</f>
        <v>73987</v>
      </c>
      <c r="H30" s="80">
        <f>SUM('27年1月:27年12月'!H30)</f>
        <v>66695</v>
      </c>
      <c r="I30" s="60">
        <f>SUM('27年1月:27年12月'!I30)</f>
        <v>308540</v>
      </c>
      <c r="J30" s="80">
        <v>16766</v>
      </c>
      <c r="K30" s="75"/>
    </row>
    <row r="31" spans="1:11" ht="14.45" customHeight="1" x14ac:dyDescent="0.15">
      <c r="A31" s="126"/>
      <c r="B31" s="111" t="s">
        <v>108</v>
      </c>
      <c r="C31" s="91">
        <f>SUM('27年1月:27年12月'!C31:C32)</f>
        <v>39640</v>
      </c>
      <c r="D31" s="181">
        <f>SUM('27年1月:27年12月'!D31:D32)</f>
        <v>161280</v>
      </c>
      <c r="E31" s="91">
        <f>SUM('27年1月:27年12月'!E31:E32)</f>
        <v>242941</v>
      </c>
      <c r="F31" s="91">
        <f>SUM('27年1月:27年12月'!F31:F32)</f>
        <v>224810</v>
      </c>
      <c r="G31" s="91">
        <f>SUM('27年1月:27年12月'!G31:G32)</f>
        <v>192985</v>
      </c>
      <c r="H31" s="91">
        <f>SUM('27年1月:27年12月'!H31:H32)</f>
        <v>1894092</v>
      </c>
      <c r="I31" s="91">
        <f>SUM('27年1月:27年12月'!I31:I32)</f>
        <v>2755748</v>
      </c>
      <c r="J31" s="91">
        <f>SUM(J26:J30)</f>
        <v>126895</v>
      </c>
      <c r="K31" s="75"/>
    </row>
    <row r="32" spans="1:11" ht="14.45" customHeight="1" x14ac:dyDescent="0.15">
      <c r="A32" s="126"/>
      <c r="B32" s="112"/>
      <c r="C32" s="109"/>
      <c r="D32" s="182"/>
      <c r="E32" s="109"/>
      <c r="F32" s="109"/>
      <c r="G32" s="109"/>
      <c r="H32" s="109"/>
      <c r="I32" s="109"/>
      <c r="J32" s="109"/>
      <c r="K32" s="75"/>
    </row>
    <row r="33" spans="1:11" ht="14.45" customHeight="1" x14ac:dyDescent="0.15">
      <c r="A33" s="126"/>
      <c r="B33" s="115" t="s">
        <v>20</v>
      </c>
      <c r="C33" s="116" t="s">
        <v>29</v>
      </c>
      <c r="D33" s="117">
        <f>SUM('27年1月:27年12月'!D33:D34)</f>
        <v>424579</v>
      </c>
      <c r="E33" s="116">
        <f>SUM('27年1月:27年12月'!E33:E34)</f>
        <v>586</v>
      </c>
      <c r="F33" s="116">
        <f>SUM('27年1月:27年12月'!F33:F34)</f>
        <v>190646</v>
      </c>
      <c r="G33" s="116" t="s">
        <v>29</v>
      </c>
      <c r="H33" s="116" t="s">
        <v>29</v>
      </c>
      <c r="I33" s="116">
        <f>SUM('27年1月:27年12月'!I33:I34)</f>
        <v>615811</v>
      </c>
      <c r="J33" s="116">
        <v>26973</v>
      </c>
      <c r="K33" s="75"/>
    </row>
    <row r="34" spans="1:11" ht="14.45" customHeight="1" x14ac:dyDescent="0.15">
      <c r="A34" s="126"/>
      <c r="B34" s="106"/>
      <c r="C34" s="91"/>
      <c r="D34" s="93"/>
      <c r="E34" s="91"/>
      <c r="F34" s="91"/>
      <c r="G34" s="91"/>
      <c r="H34" s="91"/>
      <c r="I34" s="91"/>
      <c r="J34" s="91"/>
      <c r="K34" s="75"/>
    </row>
    <row r="35" spans="1:11" ht="14.45" customHeight="1" x14ac:dyDescent="0.15">
      <c r="A35" s="126"/>
      <c r="B35" s="106" t="s">
        <v>21</v>
      </c>
      <c r="C35" s="91" t="s">
        <v>96</v>
      </c>
      <c r="D35" s="91" t="s">
        <v>96</v>
      </c>
      <c r="E35" s="91" t="s">
        <v>96</v>
      </c>
      <c r="F35" s="91">
        <f>SUM('27年1月:27年12月'!F35:F36)</f>
        <v>577338</v>
      </c>
      <c r="G35" s="91" t="s">
        <v>96</v>
      </c>
      <c r="H35" s="91" t="s">
        <v>96</v>
      </c>
      <c r="I35" s="91">
        <f>SUM('27年1月:27年12月'!I35:I36)</f>
        <v>577338</v>
      </c>
      <c r="J35" s="91">
        <v>22402</v>
      </c>
      <c r="K35" s="75"/>
    </row>
    <row r="36" spans="1:11" ht="14.45" customHeight="1" x14ac:dyDescent="0.15">
      <c r="A36" s="126"/>
      <c r="B36" s="106"/>
      <c r="C36" s="91"/>
      <c r="D36" s="91"/>
      <c r="E36" s="91"/>
      <c r="F36" s="91"/>
      <c r="G36" s="91"/>
      <c r="H36" s="91"/>
      <c r="I36" s="91"/>
      <c r="J36" s="91"/>
      <c r="K36" s="75"/>
    </row>
    <row r="37" spans="1:11" ht="14.45" customHeight="1" x14ac:dyDescent="0.15">
      <c r="A37" s="126"/>
      <c r="B37" s="106" t="s">
        <v>22</v>
      </c>
      <c r="C37" s="91">
        <f>SUM('27年1月:27年12月'!C37:C38)</f>
        <v>101104</v>
      </c>
      <c r="D37" s="93">
        <f>SUM('27年1月:27年12月'!D37:D38)</f>
        <v>120108</v>
      </c>
      <c r="E37" s="91">
        <f>SUM('27年1月:27年12月'!E37:E38)</f>
        <v>86810</v>
      </c>
      <c r="F37" s="91">
        <f>SUM('27年1月:27年12月'!F37:F38)</f>
        <v>85565</v>
      </c>
      <c r="G37" s="91">
        <f>SUM('27年1月:27年12月'!G37:G38)</f>
        <v>1185684</v>
      </c>
      <c r="H37" s="91">
        <f>SUM('27年1月:27年12月'!H37:H38)</f>
        <v>3374381</v>
      </c>
      <c r="I37" s="91">
        <f>SUM('27年1月:27年12月'!I37:I38)</f>
        <v>4953652</v>
      </c>
      <c r="J37" s="91">
        <v>173408</v>
      </c>
      <c r="K37" s="75"/>
    </row>
    <row r="38" spans="1:11" ht="14.45" customHeight="1" x14ac:dyDescent="0.15">
      <c r="A38" s="126"/>
      <c r="B38" s="106"/>
      <c r="C38" s="91"/>
      <c r="D38" s="93"/>
      <c r="E38" s="91"/>
      <c r="F38" s="91"/>
      <c r="G38" s="91"/>
      <c r="H38" s="91"/>
      <c r="I38" s="91"/>
      <c r="J38" s="91"/>
      <c r="K38" s="75"/>
    </row>
    <row r="39" spans="1:11" ht="14.45" customHeight="1" x14ac:dyDescent="0.15">
      <c r="A39" s="126"/>
      <c r="B39" s="111" t="s">
        <v>24</v>
      </c>
      <c r="C39" s="91" t="s">
        <v>29</v>
      </c>
      <c r="D39" s="93">
        <f>SUM('27年1月:27年12月'!D39:D40)</f>
        <v>3343</v>
      </c>
      <c r="E39" s="91">
        <f>SUM('27年1月:27年12月'!E39:E40)</f>
        <v>11567</v>
      </c>
      <c r="F39" s="91">
        <f>SUM('27年1月:27年12月'!F39:F40)</f>
        <v>77793</v>
      </c>
      <c r="G39" s="91">
        <f>SUM('27年1月:27年12月'!G39:G40)</f>
        <v>877</v>
      </c>
      <c r="H39" s="91">
        <f>SUM('27年1月:27年12月'!H39:H40)</f>
        <v>3647</v>
      </c>
      <c r="I39" s="91">
        <f>SUM('27年1月:27年12月'!I39:I40)</f>
        <v>97227</v>
      </c>
      <c r="J39" s="91">
        <v>4167</v>
      </c>
      <c r="K39" s="75"/>
    </row>
    <row r="40" spans="1:11" ht="14.45" customHeight="1" x14ac:dyDescent="0.15">
      <c r="A40" s="126"/>
      <c r="B40" s="111"/>
      <c r="C40" s="91"/>
      <c r="D40" s="93"/>
      <c r="E40" s="91"/>
      <c r="F40" s="91"/>
      <c r="G40" s="91"/>
      <c r="H40" s="91"/>
      <c r="I40" s="91"/>
      <c r="J40" s="91"/>
      <c r="K40" s="75"/>
    </row>
    <row r="41" spans="1:11" ht="14.45" customHeight="1" x14ac:dyDescent="0.15">
      <c r="A41" s="126"/>
      <c r="B41" s="106" t="s">
        <v>0</v>
      </c>
      <c r="C41" s="91">
        <f>SUM('27年1月:27年12月'!C41:C42)</f>
        <v>140744</v>
      </c>
      <c r="D41" s="181">
        <f>SUM('27年1月:27年12月'!D41:D42)</f>
        <v>1419297</v>
      </c>
      <c r="E41" s="91">
        <f>SUM('27年1月:27年12月'!E41:E42)</f>
        <v>455537</v>
      </c>
      <c r="F41" s="91">
        <f>SUM('27年1月:27年12月'!F41:F42)</f>
        <v>1738935</v>
      </c>
      <c r="G41" s="91">
        <f>SUM('27年1月:27年12月'!G41:G42)</f>
        <v>1381253</v>
      </c>
      <c r="H41" s="91">
        <f>SUM('27年1月:27年12月'!H41:H42)</f>
        <v>5281708</v>
      </c>
      <c r="I41" s="91">
        <f>SUM('27年1月:27年12月'!I41:I42)</f>
        <v>10417474</v>
      </c>
      <c r="J41" s="91">
        <f t="shared" ref="J41" si="0">SUM(J22:J25,J31,J33:J40)</f>
        <v>417628</v>
      </c>
      <c r="K41" s="75"/>
    </row>
    <row r="42" spans="1:11" ht="14.45" customHeight="1" x14ac:dyDescent="0.15">
      <c r="A42" s="127"/>
      <c r="B42" s="118"/>
      <c r="C42" s="100"/>
      <c r="D42" s="183"/>
      <c r="E42" s="100"/>
      <c r="F42" s="100"/>
      <c r="G42" s="100"/>
      <c r="H42" s="100"/>
      <c r="I42" s="100"/>
      <c r="J42" s="100"/>
      <c r="K42" s="75"/>
    </row>
    <row r="43" spans="1:11" ht="14.45" customHeight="1" x14ac:dyDescent="0.15">
      <c r="A43" s="120" t="s">
        <v>25</v>
      </c>
      <c r="B43" s="121"/>
      <c r="C43" s="94">
        <f>SUM('27年1月:27年12月'!C43:C44)</f>
        <v>270761</v>
      </c>
      <c r="D43" s="92">
        <f>SUM('27年1月:27年12月'!D43:D44)</f>
        <v>5817270</v>
      </c>
      <c r="E43" s="92">
        <f>SUM('27年1月:27年12月'!E43:E44)</f>
        <v>1081718</v>
      </c>
      <c r="F43" s="92">
        <f>SUM('27年1月:27年12月'!F43:F44)</f>
        <v>4123192</v>
      </c>
      <c r="G43" s="92">
        <f>SUM('27年1月:27年12月'!G43:G44)</f>
        <v>1508890</v>
      </c>
      <c r="H43" s="92">
        <f>SUM('27年1月:27年12月'!H43:H44)</f>
        <v>6073343</v>
      </c>
      <c r="I43" s="92">
        <f>SUM('27年1月:27年12月'!I43:I44)</f>
        <v>18875174</v>
      </c>
      <c r="J43" s="94">
        <f>SUM(J14,J20,J41)</f>
        <v>772043</v>
      </c>
      <c r="K43" s="75"/>
    </row>
    <row r="44" spans="1:11" ht="14.45" customHeight="1" x14ac:dyDescent="0.15">
      <c r="A44" s="122"/>
      <c r="B44" s="123"/>
      <c r="C44" s="100"/>
      <c r="D44" s="99"/>
      <c r="E44" s="99"/>
      <c r="F44" s="99"/>
      <c r="G44" s="99"/>
      <c r="H44" s="99"/>
      <c r="I44" s="99"/>
      <c r="J44" s="100"/>
      <c r="K44" s="75"/>
    </row>
    <row r="45" spans="1:11" ht="14.45" customHeight="1" x14ac:dyDescent="0.15">
      <c r="A45" s="120" t="s">
        <v>60</v>
      </c>
      <c r="B45" s="121"/>
      <c r="C45" s="94" t="s">
        <v>101</v>
      </c>
      <c r="D45" s="94" t="s">
        <v>101</v>
      </c>
      <c r="E45" s="94" t="s">
        <v>101</v>
      </c>
      <c r="F45" s="94" t="s">
        <v>101</v>
      </c>
      <c r="G45" s="94">
        <f>SUM('27年1月:27年12月'!G45:G46)</f>
        <v>75271</v>
      </c>
      <c r="H45" s="94">
        <f>SUM('27年1月:27年12月'!H45:H46)</f>
        <v>1362</v>
      </c>
      <c r="I45" s="94">
        <f>SUM('27年1月:27年12月'!I45:I46)</f>
        <v>76633</v>
      </c>
      <c r="J45" s="94">
        <v>1995</v>
      </c>
      <c r="K45" s="75"/>
    </row>
    <row r="46" spans="1:11" ht="14.45" customHeight="1" x14ac:dyDescent="0.15">
      <c r="A46" s="122"/>
      <c r="B46" s="123"/>
      <c r="C46" s="100"/>
      <c r="D46" s="100"/>
      <c r="E46" s="100"/>
      <c r="F46" s="100"/>
      <c r="G46" s="100"/>
      <c r="H46" s="100"/>
      <c r="I46" s="100"/>
      <c r="J46" s="100"/>
      <c r="K46" s="75"/>
    </row>
    <row r="47" spans="1:11" ht="14.45" customHeight="1" x14ac:dyDescent="0.15">
      <c r="A47" s="67"/>
      <c r="B47" s="68"/>
      <c r="C47" s="69" t="s">
        <v>26</v>
      </c>
      <c r="D47" s="67"/>
      <c r="E47" s="67"/>
      <c r="F47" s="67"/>
      <c r="G47" s="67"/>
      <c r="H47" s="67"/>
      <c r="I47" s="67"/>
      <c r="J47" s="67"/>
      <c r="K47" s="75"/>
    </row>
    <row r="48" spans="1:11" ht="14.45" customHeight="1" x14ac:dyDescent="0.15">
      <c r="A48" s="44"/>
      <c r="B48" s="70"/>
      <c r="C48" s="71" t="s">
        <v>27</v>
      </c>
      <c r="D48" s="44"/>
      <c r="E48" s="44"/>
      <c r="F48" s="44"/>
      <c r="G48" s="44"/>
      <c r="H48" s="44"/>
      <c r="I48" s="44"/>
      <c r="J48" s="72"/>
      <c r="K48" s="75"/>
    </row>
    <row r="49" spans="1:11" ht="14.45" customHeight="1" x14ac:dyDescent="0.15">
      <c r="A49" s="73"/>
      <c r="B49" s="73"/>
      <c r="C49" s="74" t="s">
        <v>109</v>
      </c>
      <c r="D49" s="73"/>
      <c r="E49" s="73"/>
      <c r="F49" s="73"/>
      <c r="G49" s="73"/>
      <c r="H49" s="73"/>
      <c r="I49" s="73"/>
      <c r="J49" s="72"/>
      <c r="K49" s="75"/>
    </row>
    <row r="50" spans="1:11" ht="14.45" customHeight="1" x14ac:dyDescent="0.15">
      <c r="A50" s="73"/>
      <c r="B50" s="73"/>
      <c r="C50" s="73"/>
      <c r="D50" s="73"/>
      <c r="E50" s="73"/>
      <c r="F50" s="73"/>
      <c r="G50" s="73"/>
      <c r="H50" s="73"/>
      <c r="I50" s="73"/>
      <c r="J50" s="72"/>
      <c r="K50" s="75"/>
    </row>
    <row r="51" spans="1:11" ht="14.45" customHeight="1" x14ac:dyDescent="0.15">
      <c r="A51" s="76"/>
      <c r="B51" s="76"/>
      <c r="C51" s="76"/>
      <c r="D51" s="76"/>
      <c r="E51" s="76"/>
      <c r="F51" s="76"/>
      <c r="G51" s="76"/>
      <c r="H51" s="76"/>
      <c r="I51" s="76"/>
      <c r="J51" s="72"/>
      <c r="K51" s="75"/>
    </row>
    <row r="52" spans="1:11" ht="14.45" customHeight="1" x14ac:dyDescent="0.15">
      <c r="A52" s="76"/>
      <c r="B52" s="76"/>
      <c r="C52" s="76"/>
      <c r="D52" s="76"/>
      <c r="E52" s="76"/>
      <c r="F52" s="76"/>
      <c r="G52" s="76"/>
      <c r="H52" s="76"/>
      <c r="I52" s="76"/>
      <c r="J52" s="76"/>
      <c r="K52" s="75"/>
    </row>
    <row r="53" spans="1:11" ht="14.45" customHeight="1" x14ac:dyDescent="0.15"/>
    <row r="54" spans="1:11" ht="14.45" customHeight="1" x14ac:dyDescent="0.15"/>
    <row r="55" spans="1:11" ht="14.45" customHeight="1" x14ac:dyDescent="0.15"/>
    <row r="56" spans="1:11" ht="14.45" customHeight="1" x14ac:dyDescent="0.15"/>
    <row r="57" spans="1:11" ht="14.1" customHeight="1" x14ac:dyDescent="0.15"/>
    <row r="58" spans="1:11" ht="14.1" customHeight="1" x14ac:dyDescent="0.15"/>
    <row r="59" spans="1:11" ht="14.1" customHeight="1" x14ac:dyDescent="0.15"/>
    <row r="60" spans="1:11" ht="14.1" customHeight="1" x14ac:dyDescent="0.15"/>
    <row r="61" spans="1:11" ht="14.1" customHeight="1" x14ac:dyDescent="0.15"/>
    <row r="62" spans="1:11" ht="14.1" customHeight="1" x14ac:dyDescent="0.15"/>
    <row r="63" spans="1:11" ht="14.1" customHeight="1" x14ac:dyDescent="0.15"/>
    <row r="64" spans="1:11"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sheetData>
  <mergeCells count="167">
    <mergeCell ref="J45:J46"/>
    <mergeCell ref="I43:I44"/>
    <mergeCell ref="J43:J44"/>
    <mergeCell ref="A45:B46"/>
    <mergeCell ref="C45:C46"/>
    <mergeCell ref="D45:D46"/>
    <mergeCell ref="E45:E46"/>
    <mergeCell ref="F45:F46"/>
    <mergeCell ref="G45:G46"/>
    <mergeCell ref="H45:H46"/>
    <mergeCell ref="I45:I46"/>
    <mergeCell ref="H41:H42"/>
    <mergeCell ref="I41:I42"/>
    <mergeCell ref="J41:J42"/>
    <mergeCell ref="A43:B44"/>
    <mergeCell ref="C43:C44"/>
    <mergeCell ref="D43:D44"/>
    <mergeCell ref="E43:E44"/>
    <mergeCell ref="F43:F44"/>
    <mergeCell ref="G43:G44"/>
    <mergeCell ref="H43:H44"/>
    <mergeCell ref="G39:G40"/>
    <mergeCell ref="H39:H40"/>
    <mergeCell ref="I39:I40"/>
    <mergeCell ref="J39:J40"/>
    <mergeCell ref="B41:B42"/>
    <mergeCell ref="C41:C42"/>
    <mergeCell ref="D41:D42"/>
    <mergeCell ref="E41:E42"/>
    <mergeCell ref="F41:F42"/>
    <mergeCell ref="G41:G42"/>
    <mergeCell ref="F37:F38"/>
    <mergeCell ref="G37:G38"/>
    <mergeCell ref="H37:H38"/>
    <mergeCell ref="I37:I38"/>
    <mergeCell ref="J37:J38"/>
    <mergeCell ref="B39:B40"/>
    <mergeCell ref="C39:C40"/>
    <mergeCell ref="D39:D40"/>
    <mergeCell ref="E39:E40"/>
    <mergeCell ref="F39:F40"/>
    <mergeCell ref="J33:J34"/>
    <mergeCell ref="B35:B36"/>
    <mergeCell ref="C35:C36"/>
    <mergeCell ref="D35:D36"/>
    <mergeCell ref="E35:E36"/>
    <mergeCell ref="F35:F36"/>
    <mergeCell ref="G35:G36"/>
    <mergeCell ref="H35:H36"/>
    <mergeCell ref="I35:I36"/>
    <mergeCell ref="J35:J36"/>
    <mergeCell ref="I31:I32"/>
    <mergeCell ref="J31:J32"/>
    <mergeCell ref="B33:B34"/>
    <mergeCell ref="C33:C34"/>
    <mergeCell ref="D33:D34"/>
    <mergeCell ref="E33:E34"/>
    <mergeCell ref="F33:F34"/>
    <mergeCell ref="G33:G34"/>
    <mergeCell ref="H33:H34"/>
    <mergeCell ref="I33:I34"/>
    <mergeCell ref="H24:H25"/>
    <mergeCell ref="I24:I25"/>
    <mergeCell ref="J24:J25"/>
    <mergeCell ref="B31:B32"/>
    <mergeCell ref="C31:C32"/>
    <mergeCell ref="D31:D32"/>
    <mergeCell ref="E31:E32"/>
    <mergeCell ref="F31:F32"/>
    <mergeCell ref="G31:G32"/>
    <mergeCell ref="H31:H32"/>
    <mergeCell ref="G22:G23"/>
    <mergeCell ref="H22:H23"/>
    <mergeCell ref="I22:I23"/>
    <mergeCell ref="J22:J23"/>
    <mergeCell ref="B24:B25"/>
    <mergeCell ref="C24:C25"/>
    <mergeCell ref="D24:D25"/>
    <mergeCell ref="E24:E25"/>
    <mergeCell ref="F24:F25"/>
    <mergeCell ref="G24:G25"/>
    <mergeCell ref="A22:A42"/>
    <mergeCell ref="B22:B23"/>
    <mergeCell ref="C22:C23"/>
    <mergeCell ref="D22:D23"/>
    <mergeCell ref="E22:E23"/>
    <mergeCell ref="F22:F23"/>
    <mergeCell ref="B37:B38"/>
    <mergeCell ref="C37:C38"/>
    <mergeCell ref="D37:D38"/>
    <mergeCell ref="E37:E38"/>
    <mergeCell ref="J18:J19"/>
    <mergeCell ref="B20:B21"/>
    <mergeCell ref="C20:C21"/>
    <mergeCell ref="D20:D21"/>
    <mergeCell ref="E20:E21"/>
    <mergeCell ref="F20:F21"/>
    <mergeCell ref="G20:G21"/>
    <mergeCell ref="H20:H21"/>
    <mergeCell ref="I20:I21"/>
    <mergeCell ref="J20:J21"/>
    <mergeCell ref="I16:I17"/>
    <mergeCell ref="J16:J17"/>
    <mergeCell ref="B18:B19"/>
    <mergeCell ref="C18:C19"/>
    <mergeCell ref="D18:D19"/>
    <mergeCell ref="E18:E19"/>
    <mergeCell ref="F18:F19"/>
    <mergeCell ref="G18:G19"/>
    <mergeCell ref="H18:H19"/>
    <mergeCell ref="I18:I19"/>
    <mergeCell ref="I14:I15"/>
    <mergeCell ref="J14:J15"/>
    <mergeCell ref="A16:A21"/>
    <mergeCell ref="B16:B17"/>
    <mergeCell ref="C16:C17"/>
    <mergeCell ref="D16:D17"/>
    <mergeCell ref="E16:E17"/>
    <mergeCell ref="F16:F17"/>
    <mergeCell ref="G16:G17"/>
    <mergeCell ref="H16:H17"/>
    <mergeCell ref="H12:H13"/>
    <mergeCell ref="I12:I13"/>
    <mergeCell ref="J12:J13"/>
    <mergeCell ref="B14:B15"/>
    <mergeCell ref="C14:C15"/>
    <mergeCell ref="D14:D15"/>
    <mergeCell ref="E14:E15"/>
    <mergeCell ref="F14:F15"/>
    <mergeCell ref="G14:G15"/>
    <mergeCell ref="H14:H15"/>
    <mergeCell ref="B12:B13"/>
    <mergeCell ref="C12:C13"/>
    <mergeCell ref="D12:D13"/>
    <mergeCell ref="E12:E13"/>
    <mergeCell ref="F12:F13"/>
    <mergeCell ref="G12:G13"/>
    <mergeCell ref="J8:J9"/>
    <mergeCell ref="B10:B11"/>
    <mergeCell ref="C10:C11"/>
    <mergeCell ref="D10:D11"/>
    <mergeCell ref="E10:E11"/>
    <mergeCell ref="F10:F11"/>
    <mergeCell ref="G10:G11"/>
    <mergeCell ref="H10:H11"/>
    <mergeCell ref="I10:I11"/>
    <mergeCell ref="J10:J11"/>
    <mergeCell ref="I6:I7"/>
    <mergeCell ref="J6:J7"/>
    <mergeCell ref="B8:B9"/>
    <mergeCell ref="C8:C9"/>
    <mergeCell ref="D8:D9"/>
    <mergeCell ref="E8:E9"/>
    <mergeCell ref="F8:F9"/>
    <mergeCell ref="G8:G9"/>
    <mergeCell ref="H8:H9"/>
    <mergeCell ref="I8:I9"/>
    <mergeCell ref="A1:J1"/>
    <mergeCell ref="J3:J5"/>
    <mergeCell ref="A6:A15"/>
    <mergeCell ref="B6:B7"/>
    <mergeCell ref="C6:C7"/>
    <mergeCell ref="D6:D7"/>
    <mergeCell ref="E6:E7"/>
    <mergeCell ref="F6:F7"/>
    <mergeCell ref="G6:G7"/>
    <mergeCell ref="H6:H7"/>
  </mergeCells>
  <phoneticPr fontId="3"/>
  <pageMargins left="0.59055118110236227" right="0" top="0.59055118110236227" bottom="0" header="0.31496062992125984" footer="0.31496062992125984"/>
  <pageSetup paperSize="9"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zoomScaleNormal="100" workbookViewId="0">
      <selection sqref="A1:J1"/>
    </sheetView>
  </sheetViews>
  <sheetFormatPr defaultRowHeight="13.5" x14ac:dyDescent="0.15"/>
  <cols>
    <col min="1" max="1" width="4.625" style="43" customWidth="1"/>
    <col min="2" max="2" width="18.125" style="43" customWidth="1"/>
    <col min="3" max="10" width="8.625" style="43" customWidth="1"/>
    <col min="11" max="16384" width="9" style="43"/>
  </cols>
  <sheetData>
    <row r="1" spans="1:10" ht="17.25" x14ac:dyDescent="0.15">
      <c r="A1" s="82" t="s">
        <v>111</v>
      </c>
      <c r="B1" s="82"/>
      <c r="C1" s="82"/>
      <c r="D1" s="82"/>
      <c r="E1" s="82"/>
      <c r="F1" s="82"/>
      <c r="G1" s="82"/>
      <c r="H1" s="82"/>
      <c r="I1" s="82"/>
      <c r="J1" s="82"/>
    </row>
    <row r="2" spans="1:10" x14ac:dyDescent="0.15">
      <c r="A2" s="44"/>
      <c r="B2" s="44"/>
      <c r="C2" s="44"/>
      <c r="D2" s="44"/>
      <c r="E2" s="44"/>
      <c r="F2" s="44"/>
      <c r="G2" s="44"/>
      <c r="H2" s="44"/>
      <c r="I2" s="45" t="s">
        <v>1</v>
      </c>
      <c r="J2" s="46"/>
    </row>
    <row r="3" spans="1:10" x14ac:dyDescent="0.15">
      <c r="A3" s="47"/>
      <c r="B3" s="65"/>
      <c r="C3" s="49" t="s">
        <v>2</v>
      </c>
      <c r="D3" s="50"/>
      <c r="E3" s="50"/>
      <c r="F3" s="50"/>
      <c r="G3" s="50"/>
      <c r="H3" s="50"/>
      <c r="I3" s="51"/>
      <c r="J3" s="83" t="s">
        <v>88</v>
      </c>
    </row>
    <row r="4" spans="1:10" x14ac:dyDescent="0.15">
      <c r="A4" s="52"/>
      <c r="B4" s="53"/>
      <c r="C4" s="54" t="s">
        <v>89</v>
      </c>
      <c r="D4" s="55" t="s">
        <v>66</v>
      </c>
      <c r="E4" s="54" t="s">
        <v>90</v>
      </c>
      <c r="F4" s="54" t="s">
        <v>44</v>
      </c>
      <c r="G4" s="54" t="s">
        <v>92</v>
      </c>
      <c r="H4" s="54" t="s">
        <v>93</v>
      </c>
      <c r="I4" s="54" t="s">
        <v>94</v>
      </c>
      <c r="J4" s="84"/>
    </row>
    <row r="5" spans="1:10" x14ac:dyDescent="0.15">
      <c r="A5" s="52"/>
      <c r="B5" s="56"/>
      <c r="C5" s="57"/>
      <c r="D5" s="66"/>
      <c r="E5" s="57"/>
      <c r="F5" s="57"/>
      <c r="G5" s="57"/>
      <c r="H5" s="57"/>
      <c r="I5" s="57"/>
      <c r="J5" s="85"/>
    </row>
    <row r="6" spans="1:10" x14ac:dyDescent="0.15">
      <c r="A6" s="86" t="s">
        <v>10</v>
      </c>
      <c r="B6" s="89" t="s">
        <v>11</v>
      </c>
      <c r="C6" s="91" t="s">
        <v>96</v>
      </c>
      <c r="D6" s="92">
        <v>479</v>
      </c>
      <c r="E6" s="94" t="s">
        <v>83</v>
      </c>
      <c r="F6" s="94">
        <v>328</v>
      </c>
      <c r="G6" s="94" t="s">
        <v>34</v>
      </c>
      <c r="H6" s="94">
        <v>10420</v>
      </c>
      <c r="I6" s="94">
        <f>SUM(C6:H7)</f>
        <v>11227</v>
      </c>
      <c r="J6" s="94">
        <v>4458</v>
      </c>
    </row>
    <row r="7" spans="1:10" x14ac:dyDescent="0.15">
      <c r="A7" s="87"/>
      <c r="B7" s="90"/>
      <c r="C7" s="91"/>
      <c r="D7" s="93"/>
      <c r="E7" s="91"/>
      <c r="F7" s="91"/>
      <c r="G7" s="91"/>
      <c r="H7" s="91"/>
      <c r="I7" s="91"/>
      <c r="J7" s="91"/>
    </row>
    <row r="8" spans="1:10" x14ac:dyDescent="0.15">
      <c r="A8" s="87"/>
      <c r="B8" s="90" t="s">
        <v>12</v>
      </c>
      <c r="C8" s="91" t="s">
        <v>96</v>
      </c>
      <c r="D8" s="93">
        <v>7274</v>
      </c>
      <c r="E8" s="91" t="s">
        <v>83</v>
      </c>
      <c r="F8" s="91">
        <v>406</v>
      </c>
      <c r="G8" s="91">
        <v>106</v>
      </c>
      <c r="H8" s="91">
        <v>2504</v>
      </c>
      <c r="I8" s="91">
        <f>SUM(C8:H9)</f>
        <v>10290</v>
      </c>
      <c r="J8" s="91">
        <v>4732</v>
      </c>
    </row>
    <row r="9" spans="1:10" x14ac:dyDescent="0.15">
      <c r="A9" s="87"/>
      <c r="B9" s="90"/>
      <c r="C9" s="91"/>
      <c r="D9" s="93"/>
      <c r="E9" s="91"/>
      <c r="F9" s="91"/>
      <c r="G9" s="91"/>
      <c r="H9" s="91"/>
      <c r="I9" s="91"/>
      <c r="J9" s="91"/>
    </row>
    <row r="10" spans="1:10" x14ac:dyDescent="0.15">
      <c r="A10" s="87"/>
      <c r="B10" s="90" t="s">
        <v>97</v>
      </c>
      <c r="C10" s="91" t="s">
        <v>96</v>
      </c>
      <c r="D10" s="93">
        <v>813</v>
      </c>
      <c r="E10" s="91" t="s">
        <v>83</v>
      </c>
      <c r="F10" s="91">
        <v>367</v>
      </c>
      <c r="G10" s="91">
        <v>57</v>
      </c>
      <c r="H10" s="91" t="s">
        <v>112</v>
      </c>
      <c r="I10" s="91">
        <f>SUM(C10:H11)</f>
        <v>1237</v>
      </c>
      <c r="J10" s="91">
        <v>604</v>
      </c>
    </row>
    <row r="11" spans="1:10" x14ac:dyDescent="0.15">
      <c r="A11" s="87"/>
      <c r="B11" s="90"/>
      <c r="C11" s="91"/>
      <c r="D11" s="93"/>
      <c r="E11" s="91"/>
      <c r="F11" s="91"/>
      <c r="G11" s="91"/>
      <c r="H11" s="91"/>
      <c r="I11" s="91"/>
      <c r="J11" s="91"/>
    </row>
    <row r="12" spans="1:10" x14ac:dyDescent="0.15">
      <c r="A12" s="87"/>
      <c r="B12" s="101" t="s">
        <v>14</v>
      </c>
      <c r="C12" s="97" t="s">
        <v>96</v>
      </c>
      <c r="D12" s="93">
        <v>13</v>
      </c>
      <c r="E12" s="91" t="s">
        <v>83</v>
      </c>
      <c r="F12" s="91" t="s">
        <v>83</v>
      </c>
      <c r="G12" s="91" t="s">
        <v>83</v>
      </c>
      <c r="H12" s="91" t="s">
        <v>83</v>
      </c>
      <c r="I12" s="91">
        <f>SUM(C12:H13)</f>
        <v>13</v>
      </c>
      <c r="J12" s="91" t="s">
        <v>34</v>
      </c>
    </row>
    <row r="13" spans="1:10" x14ac:dyDescent="0.15">
      <c r="A13" s="87"/>
      <c r="B13" s="101"/>
      <c r="C13" s="97"/>
      <c r="D13" s="93"/>
      <c r="E13" s="91"/>
      <c r="F13" s="91"/>
      <c r="G13" s="91"/>
      <c r="H13" s="91"/>
      <c r="I13" s="91"/>
      <c r="J13" s="91"/>
    </row>
    <row r="14" spans="1:10" x14ac:dyDescent="0.15">
      <c r="A14" s="87"/>
      <c r="B14" s="95" t="s">
        <v>0</v>
      </c>
      <c r="C14" s="97" t="s">
        <v>96</v>
      </c>
      <c r="D14" s="93">
        <f>SUM(D6:D13)</f>
        <v>8579</v>
      </c>
      <c r="E14" s="93" t="s">
        <v>112</v>
      </c>
      <c r="F14" s="91">
        <f>SUM(F6:F13)</f>
        <v>1101</v>
      </c>
      <c r="G14" s="91">
        <f t="shared" ref="G14" si="0">SUM(G6:G13)</f>
        <v>163</v>
      </c>
      <c r="H14" s="91">
        <f>SUM(H6:H13)</f>
        <v>12924</v>
      </c>
      <c r="I14" s="91">
        <f>SUM(I6:I13)</f>
        <v>22767</v>
      </c>
      <c r="J14" s="91">
        <f>SUM(J6:J13)</f>
        <v>9794</v>
      </c>
    </row>
    <row r="15" spans="1:10" x14ac:dyDescent="0.15">
      <c r="A15" s="88"/>
      <c r="B15" s="96"/>
      <c r="C15" s="98"/>
      <c r="D15" s="99"/>
      <c r="E15" s="99"/>
      <c r="F15" s="100"/>
      <c r="G15" s="100"/>
      <c r="H15" s="100"/>
      <c r="I15" s="100"/>
      <c r="J15" s="100"/>
    </row>
    <row r="16" spans="1:10" x14ac:dyDescent="0.15">
      <c r="A16" s="102" t="s">
        <v>84</v>
      </c>
      <c r="B16" s="105" t="s">
        <v>15</v>
      </c>
      <c r="C16" s="94">
        <v>2026</v>
      </c>
      <c r="D16" s="92">
        <v>184994</v>
      </c>
      <c r="E16" s="94">
        <v>1958</v>
      </c>
      <c r="F16" s="94">
        <v>131539</v>
      </c>
      <c r="G16" s="94">
        <v>6927</v>
      </c>
      <c r="H16" s="94">
        <v>44782</v>
      </c>
      <c r="I16" s="91">
        <f>SUM(C16:H17)</f>
        <v>372226</v>
      </c>
      <c r="J16" s="94">
        <v>223152</v>
      </c>
    </row>
    <row r="17" spans="1:13" x14ac:dyDescent="0.15">
      <c r="A17" s="103"/>
      <c r="B17" s="106"/>
      <c r="C17" s="91"/>
      <c r="D17" s="93"/>
      <c r="E17" s="91"/>
      <c r="F17" s="91"/>
      <c r="G17" s="91"/>
      <c r="H17" s="91"/>
      <c r="I17" s="91"/>
      <c r="J17" s="91"/>
    </row>
    <row r="18" spans="1:13" x14ac:dyDescent="0.15">
      <c r="A18" s="103"/>
      <c r="B18" s="90" t="s">
        <v>16</v>
      </c>
      <c r="C18" s="91">
        <v>7062</v>
      </c>
      <c r="D18" s="93">
        <v>166683</v>
      </c>
      <c r="E18" s="91">
        <v>58649</v>
      </c>
      <c r="F18" s="91">
        <v>54353</v>
      </c>
      <c r="G18" s="91">
        <v>1535</v>
      </c>
      <c r="H18" s="91">
        <v>9182</v>
      </c>
      <c r="I18" s="91">
        <f>SUM(C18:H19)</f>
        <v>297464</v>
      </c>
      <c r="J18" s="91">
        <v>131238</v>
      </c>
    </row>
    <row r="19" spans="1:13" x14ac:dyDescent="0.15">
      <c r="A19" s="103"/>
      <c r="B19" s="90"/>
      <c r="C19" s="91"/>
      <c r="D19" s="93"/>
      <c r="E19" s="91"/>
      <c r="F19" s="91"/>
      <c r="G19" s="91"/>
      <c r="H19" s="91"/>
      <c r="I19" s="91"/>
      <c r="J19" s="91"/>
    </row>
    <row r="20" spans="1:13" x14ac:dyDescent="0.15">
      <c r="A20" s="103"/>
      <c r="B20" s="90" t="s">
        <v>0</v>
      </c>
      <c r="C20" s="91">
        <f>SUM(C16:C19)</f>
        <v>9088</v>
      </c>
      <c r="D20" s="93">
        <f>SUM(D16:D19)</f>
        <v>351677</v>
      </c>
      <c r="E20" s="91">
        <f>SUM(E16:E19)</f>
        <v>60607</v>
      </c>
      <c r="F20" s="91">
        <f t="shared" ref="F20:H20" si="1">SUM(F16:F19)</f>
        <v>185892</v>
      </c>
      <c r="G20" s="91">
        <f t="shared" si="1"/>
        <v>8462</v>
      </c>
      <c r="H20" s="91">
        <f t="shared" si="1"/>
        <v>53964</v>
      </c>
      <c r="I20" s="91">
        <f>SUM(I16:I19)</f>
        <v>669690</v>
      </c>
      <c r="J20" s="91">
        <f>SUM(J16:J19)</f>
        <v>354390</v>
      </c>
    </row>
    <row r="21" spans="1:13" x14ac:dyDescent="0.15">
      <c r="A21" s="104"/>
      <c r="B21" s="107"/>
      <c r="C21" s="100"/>
      <c r="D21" s="99"/>
      <c r="E21" s="100"/>
      <c r="F21" s="100"/>
      <c r="G21" s="100"/>
      <c r="H21" s="100"/>
      <c r="I21" s="100"/>
      <c r="J21" s="100"/>
    </row>
    <row r="22" spans="1:13" x14ac:dyDescent="0.15">
      <c r="A22" s="125" t="s">
        <v>98</v>
      </c>
      <c r="B22" s="89" t="s">
        <v>17</v>
      </c>
      <c r="C22" s="94" t="s">
        <v>36</v>
      </c>
      <c r="D22" s="92">
        <v>12180</v>
      </c>
      <c r="E22" s="94" t="s">
        <v>34</v>
      </c>
      <c r="F22" s="94">
        <v>22627</v>
      </c>
      <c r="G22" s="94" t="s">
        <v>34</v>
      </c>
      <c r="H22" s="94">
        <v>588</v>
      </c>
      <c r="I22" s="91">
        <f>SUM(C22:H23)</f>
        <v>35395</v>
      </c>
      <c r="J22" s="94">
        <v>22466</v>
      </c>
    </row>
    <row r="23" spans="1:13" x14ac:dyDescent="0.15">
      <c r="A23" s="126"/>
      <c r="B23" s="90"/>
      <c r="C23" s="91"/>
      <c r="D23" s="93"/>
      <c r="E23" s="91"/>
      <c r="F23" s="91"/>
      <c r="G23" s="91"/>
      <c r="H23" s="91"/>
      <c r="I23" s="91"/>
      <c r="J23" s="91"/>
      <c r="M23" s="81"/>
    </row>
    <row r="24" spans="1:13" x14ac:dyDescent="0.15">
      <c r="A24" s="126"/>
      <c r="B24" s="90" t="s">
        <v>18</v>
      </c>
      <c r="C24" s="91" t="s">
        <v>34</v>
      </c>
      <c r="D24" s="93">
        <v>49349</v>
      </c>
      <c r="E24" s="91">
        <v>10340</v>
      </c>
      <c r="F24" s="91">
        <v>23320</v>
      </c>
      <c r="G24" s="91">
        <v>157</v>
      </c>
      <c r="H24" s="91">
        <v>305</v>
      </c>
      <c r="I24" s="91">
        <f>SUM(C24:H25)</f>
        <v>83471</v>
      </c>
      <c r="J24" s="91">
        <v>34255</v>
      </c>
    </row>
    <row r="25" spans="1:13" x14ac:dyDescent="0.15">
      <c r="A25" s="126"/>
      <c r="B25" s="108"/>
      <c r="C25" s="109"/>
      <c r="D25" s="110"/>
      <c r="E25" s="109"/>
      <c r="F25" s="109"/>
      <c r="G25" s="109"/>
      <c r="H25" s="109"/>
      <c r="I25" s="91"/>
      <c r="J25" s="109"/>
    </row>
    <row r="26" spans="1:13" x14ac:dyDescent="0.15">
      <c r="A26" s="126"/>
      <c r="B26" s="59" t="s">
        <v>54</v>
      </c>
      <c r="C26" s="60">
        <v>10</v>
      </c>
      <c r="D26" s="61">
        <v>3599</v>
      </c>
      <c r="E26" s="62">
        <v>11160</v>
      </c>
      <c r="F26" s="60">
        <v>3192</v>
      </c>
      <c r="G26" s="60">
        <v>172</v>
      </c>
      <c r="H26" s="60">
        <v>72748</v>
      </c>
      <c r="I26" s="60">
        <f>SUM(C26:H26)</f>
        <v>90881</v>
      </c>
      <c r="J26" s="60">
        <v>40292</v>
      </c>
    </row>
    <row r="27" spans="1:13" x14ac:dyDescent="0.15">
      <c r="A27" s="126"/>
      <c r="B27" s="59" t="s">
        <v>55</v>
      </c>
      <c r="C27" s="60">
        <v>14</v>
      </c>
      <c r="D27" s="61">
        <v>858</v>
      </c>
      <c r="E27" s="62" t="s">
        <v>34</v>
      </c>
      <c r="F27" s="60">
        <v>939</v>
      </c>
      <c r="G27" s="60">
        <v>64</v>
      </c>
      <c r="H27" s="60">
        <v>15814</v>
      </c>
      <c r="I27" s="60">
        <f t="shared" ref="I27:I30" si="2">SUM(C27:H27)</f>
        <v>17689</v>
      </c>
      <c r="J27" s="60">
        <v>7354</v>
      </c>
    </row>
    <row r="28" spans="1:13" x14ac:dyDescent="0.15">
      <c r="A28" s="126"/>
      <c r="B28" s="59" t="s">
        <v>56</v>
      </c>
      <c r="C28" s="60" t="s">
        <v>34</v>
      </c>
      <c r="D28" s="61">
        <v>46</v>
      </c>
      <c r="E28" s="62" t="s">
        <v>34</v>
      </c>
      <c r="F28" s="60">
        <v>745</v>
      </c>
      <c r="G28" s="60" t="s">
        <v>34</v>
      </c>
      <c r="H28" s="60">
        <v>2433</v>
      </c>
      <c r="I28" s="60">
        <f t="shared" si="2"/>
        <v>3224</v>
      </c>
      <c r="J28" s="60">
        <v>221</v>
      </c>
    </row>
    <row r="29" spans="1:13" x14ac:dyDescent="0.15">
      <c r="A29" s="126"/>
      <c r="B29" s="59" t="s">
        <v>57</v>
      </c>
      <c r="C29" s="60">
        <v>2802</v>
      </c>
      <c r="D29" s="61">
        <v>5115</v>
      </c>
      <c r="E29" s="62">
        <v>5220</v>
      </c>
      <c r="F29" s="60">
        <v>7989</v>
      </c>
      <c r="G29" s="60">
        <v>7871</v>
      </c>
      <c r="H29" s="60">
        <v>65163</v>
      </c>
      <c r="I29" s="60">
        <f t="shared" si="2"/>
        <v>94160</v>
      </c>
      <c r="J29" s="60">
        <v>60555</v>
      </c>
    </row>
    <row r="30" spans="1:13" x14ac:dyDescent="0.15">
      <c r="A30" s="126"/>
      <c r="B30" s="63" t="s">
        <v>85</v>
      </c>
      <c r="C30" s="62">
        <v>156</v>
      </c>
      <c r="D30" s="64">
        <v>4151</v>
      </c>
      <c r="E30" s="62">
        <v>3210</v>
      </c>
      <c r="F30" s="62">
        <v>5652</v>
      </c>
      <c r="G30" s="62">
        <v>6910</v>
      </c>
      <c r="H30" s="62">
        <v>5823</v>
      </c>
      <c r="I30" s="60">
        <f t="shared" si="2"/>
        <v>25902</v>
      </c>
      <c r="J30" s="62">
        <v>14600</v>
      </c>
    </row>
    <row r="31" spans="1:13" x14ac:dyDescent="0.15">
      <c r="A31" s="126"/>
      <c r="B31" s="111" t="s">
        <v>59</v>
      </c>
      <c r="C31" s="91">
        <f>SUM(C26:C30)</f>
        <v>2982</v>
      </c>
      <c r="D31" s="93">
        <f>SUM(D26:D30)</f>
        <v>13769</v>
      </c>
      <c r="E31" s="91">
        <f>SUM(E26:E30)</f>
        <v>19590</v>
      </c>
      <c r="F31" s="91">
        <f t="shared" ref="F31:H31" si="3">SUM(F26:F30)</f>
        <v>18517</v>
      </c>
      <c r="G31" s="91">
        <f t="shared" si="3"/>
        <v>15017</v>
      </c>
      <c r="H31" s="91">
        <f t="shared" si="3"/>
        <v>161981</v>
      </c>
      <c r="I31" s="91">
        <f>SUM(C31:H32)</f>
        <v>231856</v>
      </c>
      <c r="J31" s="91">
        <f>SUM(J26:J30)</f>
        <v>123022</v>
      </c>
    </row>
    <row r="32" spans="1:13" x14ac:dyDescent="0.15">
      <c r="A32" s="126"/>
      <c r="B32" s="112"/>
      <c r="C32" s="109"/>
      <c r="D32" s="110"/>
      <c r="E32" s="109"/>
      <c r="F32" s="109"/>
      <c r="G32" s="109"/>
      <c r="H32" s="109"/>
      <c r="I32" s="109"/>
      <c r="J32" s="109"/>
    </row>
    <row r="33" spans="1:10" x14ac:dyDescent="0.15">
      <c r="A33" s="126"/>
      <c r="B33" s="115" t="s">
        <v>20</v>
      </c>
      <c r="C33" s="116" t="s">
        <v>34</v>
      </c>
      <c r="D33" s="117">
        <v>35333</v>
      </c>
      <c r="E33" s="116" t="s">
        <v>34</v>
      </c>
      <c r="F33" s="116">
        <v>16720</v>
      </c>
      <c r="G33" s="116" t="s">
        <v>34</v>
      </c>
      <c r="H33" s="116" t="s">
        <v>34</v>
      </c>
      <c r="I33" s="116">
        <f>SUM(C33:H34)</f>
        <v>52053</v>
      </c>
      <c r="J33" s="116">
        <v>29639</v>
      </c>
    </row>
    <row r="34" spans="1:10" x14ac:dyDescent="0.15">
      <c r="A34" s="126"/>
      <c r="B34" s="106"/>
      <c r="C34" s="91"/>
      <c r="D34" s="93"/>
      <c r="E34" s="91"/>
      <c r="F34" s="91"/>
      <c r="G34" s="91"/>
      <c r="H34" s="91"/>
      <c r="I34" s="91"/>
      <c r="J34" s="91"/>
    </row>
    <row r="35" spans="1:10" x14ac:dyDescent="0.15">
      <c r="A35" s="126"/>
      <c r="B35" s="106" t="s">
        <v>21</v>
      </c>
      <c r="C35" s="91" t="s">
        <v>35</v>
      </c>
      <c r="D35" s="93" t="s">
        <v>35</v>
      </c>
      <c r="E35" s="91" t="s">
        <v>35</v>
      </c>
      <c r="F35" s="91">
        <v>44235</v>
      </c>
      <c r="G35" s="91" t="s">
        <v>35</v>
      </c>
      <c r="H35" s="91" t="s">
        <v>35</v>
      </c>
      <c r="I35" s="91">
        <f t="shared" ref="I35" si="4">SUM(C35:H36)</f>
        <v>44235</v>
      </c>
      <c r="J35" s="91">
        <v>30792</v>
      </c>
    </row>
    <row r="36" spans="1:10" x14ac:dyDescent="0.15">
      <c r="A36" s="126"/>
      <c r="B36" s="106"/>
      <c r="C36" s="91"/>
      <c r="D36" s="93"/>
      <c r="E36" s="91"/>
      <c r="F36" s="91"/>
      <c r="G36" s="91"/>
      <c r="H36" s="91"/>
      <c r="I36" s="91"/>
      <c r="J36" s="91"/>
    </row>
    <row r="37" spans="1:10" x14ac:dyDescent="0.15">
      <c r="A37" s="126"/>
      <c r="B37" s="106" t="s">
        <v>22</v>
      </c>
      <c r="C37" s="91">
        <v>14216</v>
      </c>
      <c r="D37" s="93">
        <v>9697</v>
      </c>
      <c r="E37" s="91">
        <v>9554</v>
      </c>
      <c r="F37" s="91">
        <v>6184</v>
      </c>
      <c r="G37" s="91">
        <v>83138</v>
      </c>
      <c r="H37" s="91">
        <v>233452</v>
      </c>
      <c r="I37" s="91">
        <f t="shared" ref="I37" si="5">SUM(C37:H38)</f>
        <v>356241</v>
      </c>
      <c r="J37" s="91">
        <v>173342</v>
      </c>
    </row>
    <row r="38" spans="1:10" x14ac:dyDescent="0.15">
      <c r="A38" s="126"/>
      <c r="B38" s="106"/>
      <c r="C38" s="91"/>
      <c r="D38" s="93"/>
      <c r="E38" s="91"/>
      <c r="F38" s="91"/>
      <c r="G38" s="91"/>
      <c r="H38" s="91"/>
      <c r="I38" s="91"/>
      <c r="J38" s="91"/>
    </row>
    <row r="39" spans="1:10" x14ac:dyDescent="0.15">
      <c r="A39" s="126"/>
      <c r="B39" s="111" t="s">
        <v>24</v>
      </c>
      <c r="C39" s="91" t="s">
        <v>34</v>
      </c>
      <c r="D39" s="93">
        <v>299</v>
      </c>
      <c r="E39" s="91">
        <v>1230</v>
      </c>
      <c r="F39" s="91">
        <v>6936</v>
      </c>
      <c r="G39" s="91">
        <v>102</v>
      </c>
      <c r="H39" s="91">
        <v>307</v>
      </c>
      <c r="I39" s="91">
        <f t="shared" ref="I39" si="6">SUM(C39:H40)</f>
        <v>8874</v>
      </c>
      <c r="J39" s="91">
        <v>5261</v>
      </c>
    </row>
    <row r="40" spans="1:10" x14ac:dyDescent="0.15">
      <c r="A40" s="126"/>
      <c r="B40" s="111"/>
      <c r="C40" s="91"/>
      <c r="D40" s="93"/>
      <c r="E40" s="91"/>
      <c r="F40" s="91"/>
      <c r="G40" s="91"/>
      <c r="H40" s="91"/>
      <c r="I40" s="91"/>
      <c r="J40" s="91"/>
    </row>
    <row r="41" spans="1:10" x14ac:dyDescent="0.15">
      <c r="A41" s="126"/>
      <c r="B41" s="106" t="s">
        <v>0</v>
      </c>
      <c r="C41" s="91">
        <f>SUM(C22:C25,C31,C33:C40)</f>
        <v>17198</v>
      </c>
      <c r="D41" s="91">
        <f>SUM(D22:D25,D31,D33:D40)</f>
        <v>120627</v>
      </c>
      <c r="E41" s="91">
        <f t="shared" ref="E41:J41" si="7">SUM(E22:E25,E31,E33:E40)</f>
        <v>40714</v>
      </c>
      <c r="F41" s="91">
        <f t="shared" si="7"/>
        <v>138539</v>
      </c>
      <c r="G41" s="91">
        <f t="shared" si="7"/>
        <v>98414</v>
      </c>
      <c r="H41" s="91">
        <f t="shared" si="7"/>
        <v>396633</v>
      </c>
      <c r="I41" s="91">
        <f>SUM(I22:I25,I31,I33:I40)</f>
        <v>812125</v>
      </c>
      <c r="J41" s="91">
        <f t="shared" si="7"/>
        <v>418777</v>
      </c>
    </row>
    <row r="42" spans="1:10" x14ac:dyDescent="0.15">
      <c r="A42" s="127"/>
      <c r="B42" s="118"/>
      <c r="C42" s="100"/>
      <c r="D42" s="100"/>
      <c r="E42" s="100"/>
      <c r="F42" s="100"/>
      <c r="G42" s="100"/>
      <c r="H42" s="100"/>
      <c r="I42" s="100"/>
      <c r="J42" s="100"/>
    </row>
    <row r="43" spans="1:10" x14ac:dyDescent="0.15">
      <c r="A43" s="120" t="s">
        <v>25</v>
      </c>
      <c r="B43" s="121"/>
      <c r="C43" s="94">
        <f t="shared" ref="C43" si="8">SUM(C14,C20,C41)</f>
        <v>26286</v>
      </c>
      <c r="D43" s="94">
        <f>SUM(D14,D20,D41)</f>
        <v>480883</v>
      </c>
      <c r="E43" s="92">
        <f t="shared" ref="E43:J43" si="9">SUM(E14,E20,E41)</f>
        <v>101321</v>
      </c>
      <c r="F43" s="92">
        <f t="shared" si="9"/>
        <v>325532</v>
      </c>
      <c r="G43" s="92">
        <f t="shared" si="9"/>
        <v>107039</v>
      </c>
      <c r="H43" s="92">
        <f t="shared" si="9"/>
        <v>463521</v>
      </c>
      <c r="I43" s="92">
        <f>SUM(I14,I20,I41)</f>
        <v>1504582</v>
      </c>
      <c r="J43" s="94">
        <f t="shared" si="9"/>
        <v>782961</v>
      </c>
    </row>
    <row r="44" spans="1:10" x14ac:dyDescent="0.15">
      <c r="A44" s="122"/>
      <c r="B44" s="123"/>
      <c r="C44" s="100"/>
      <c r="D44" s="100"/>
      <c r="E44" s="99"/>
      <c r="F44" s="99"/>
      <c r="G44" s="99"/>
      <c r="H44" s="99"/>
      <c r="I44" s="99"/>
      <c r="J44" s="100"/>
    </row>
    <row r="45" spans="1:10" x14ac:dyDescent="0.15">
      <c r="A45" s="120" t="s">
        <v>60</v>
      </c>
      <c r="B45" s="121"/>
      <c r="C45" s="94" t="s">
        <v>30</v>
      </c>
      <c r="D45" s="93" t="s">
        <v>30</v>
      </c>
      <c r="E45" s="94" t="s">
        <v>30</v>
      </c>
      <c r="F45" s="94" t="s">
        <v>30</v>
      </c>
      <c r="G45" s="94">
        <v>6133</v>
      </c>
      <c r="H45" s="94">
        <v>68</v>
      </c>
      <c r="I45" s="94">
        <f>G45+H45</f>
        <v>6201</v>
      </c>
      <c r="J45" s="94">
        <v>2704</v>
      </c>
    </row>
    <row r="46" spans="1:10" x14ac:dyDescent="0.15">
      <c r="A46" s="122"/>
      <c r="B46" s="123"/>
      <c r="C46" s="100"/>
      <c r="D46" s="99"/>
      <c r="E46" s="100"/>
      <c r="F46" s="100"/>
      <c r="G46" s="100"/>
      <c r="H46" s="100"/>
      <c r="I46" s="100"/>
      <c r="J46" s="100"/>
    </row>
    <row r="47" spans="1:10" x14ac:dyDescent="0.15">
      <c r="A47" s="67"/>
      <c r="B47" s="68"/>
      <c r="C47" s="69" t="s">
        <v>26</v>
      </c>
      <c r="D47" s="67"/>
      <c r="E47" s="67"/>
      <c r="F47" s="67"/>
      <c r="G47" s="67"/>
      <c r="H47" s="67"/>
      <c r="I47" s="67"/>
      <c r="J47" s="67"/>
    </row>
    <row r="48" spans="1:10" x14ac:dyDescent="0.15">
      <c r="A48" s="44"/>
      <c r="B48" s="70"/>
      <c r="C48" s="71" t="s">
        <v>27</v>
      </c>
      <c r="D48" s="44"/>
      <c r="E48" s="44"/>
      <c r="F48" s="44"/>
      <c r="G48" s="44"/>
      <c r="H48" s="44"/>
      <c r="I48" s="44"/>
      <c r="J48" s="72"/>
    </row>
    <row r="49" spans="1:10" x14ac:dyDescent="0.15">
      <c r="A49" s="73"/>
      <c r="B49" s="73"/>
      <c r="C49" s="74" t="s">
        <v>28</v>
      </c>
      <c r="D49" s="73"/>
      <c r="E49" s="73"/>
      <c r="F49" s="73"/>
      <c r="G49" s="73"/>
      <c r="H49" s="73"/>
      <c r="I49" s="73"/>
      <c r="J49" s="72"/>
    </row>
  </sheetData>
  <mergeCells count="167">
    <mergeCell ref="A1:J1"/>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 ref="D10:D11"/>
    <mergeCell ref="E10:E11"/>
    <mergeCell ref="F10:F11"/>
    <mergeCell ref="G10:G11"/>
    <mergeCell ref="H10:H11"/>
    <mergeCell ref="I10:I11"/>
    <mergeCell ref="J10:J11"/>
    <mergeCell ref="H12:H13"/>
    <mergeCell ref="I12:I13"/>
    <mergeCell ref="J12:J13"/>
    <mergeCell ref="B14:B15"/>
    <mergeCell ref="C14:C15"/>
    <mergeCell ref="D14:D15"/>
    <mergeCell ref="E14:E15"/>
    <mergeCell ref="F14:F15"/>
    <mergeCell ref="G14:G15"/>
    <mergeCell ref="H14:H15"/>
    <mergeCell ref="B12:B13"/>
    <mergeCell ref="C12:C13"/>
    <mergeCell ref="D12:D13"/>
    <mergeCell ref="E12:E13"/>
    <mergeCell ref="F12:F13"/>
    <mergeCell ref="G12:G13"/>
    <mergeCell ref="I14:I15"/>
    <mergeCell ref="J14:J15"/>
    <mergeCell ref="A16:A21"/>
    <mergeCell ref="B16:B17"/>
    <mergeCell ref="C16:C17"/>
    <mergeCell ref="D16:D17"/>
    <mergeCell ref="E16:E17"/>
    <mergeCell ref="F16:F17"/>
    <mergeCell ref="G16:G17"/>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D20:D21"/>
    <mergeCell ref="E20:E21"/>
    <mergeCell ref="F20:F21"/>
    <mergeCell ref="G20:G21"/>
    <mergeCell ref="H20:H21"/>
    <mergeCell ref="I20:I21"/>
    <mergeCell ref="J20:J21"/>
    <mergeCell ref="G22:G23"/>
    <mergeCell ref="H22:H23"/>
    <mergeCell ref="I22:I23"/>
    <mergeCell ref="J22:J23"/>
    <mergeCell ref="B24:B25"/>
    <mergeCell ref="C24:C25"/>
    <mergeCell ref="D24:D25"/>
    <mergeCell ref="E24:E25"/>
    <mergeCell ref="F24:F25"/>
    <mergeCell ref="G24:G25"/>
    <mergeCell ref="B22:B23"/>
    <mergeCell ref="C22:C23"/>
    <mergeCell ref="D22:D23"/>
    <mergeCell ref="E22:E23"/>
    <mergeCell ref="F22:F23"/>
    <mergeCell ref="H24:H25"/>
    <mergeCell ref="I24:I25"/>
    <mergeCell ref="J24:J25"/>
    <mergeCell ref="B31:B32"/>
    <mergeCell ref="C31:C32"/>
    <mergeCell ref="D31:D32"/>
    <mergeCell ref="E31:E32"/>
    <mergeCell ref="F31:F32"/>
    <mergeCell ref="G31:G32"/>
    <mergeCell ref="H31:H32"/>
    <mergeCell ref="I31:I32"/>
    <mergeCell ref="J31:J32"/>
    <mergeCell ref="B33:B34"/>
    <mergeCell ref="C33:C34"/>
    <mergeCell ref="D33:D34"/>
    <mergeCell ref="E33:E34"/>
    <mergeCell ref="F33:F34"/>
    <mergeCell ref="G33:G34"/>
    <mergeCell ref="H33:H34"/>
    <mergeCell ref="I33:I34"/>
    <mergeCell ref="J33:J34"/>
    <mergeCell ref="B35:B36"/>
    <mergeCell ref="C35:C36"/>
    <mergeCell ref="D35:D36"/>
    <mergeCell ref="E35:E36"/>
    <mergeCell ref="F35:F36"/>
    <mergeCell ref="G35:G36"/>
    <mergeCell ref="H35:H36"/>
    <mergeCell ref="I35:I36"/>
    <mergeCell ref="J35:J36"/>
    <mergeCell ref="F37:F38"/>
    <mergeCell ref="G37:G38"/>
    <mergeCell ref="H37:H38"/>
    <mergeCell ref="I37:I38"/>
    <mergeCell ref="J37:J38"/>
    <mergeCell ref="B39:B40"/>
    <mergeCell ref="C39:C40"/>
    <mergeCell ref="D39:D40"/>
    <mergeCell ref="E39:E40"/>
    <mergeCell ref="F39:F40"/>
    <mergeCell ref="B37:B38"/>
    <mergeCell ref="C37:C38"/>
    <mergeCell ref="D37:D38"/>
    <mergeCell ref="E37:E38"/>
    <mergeCell ref="G39:G40"/>
    <mergeCell ref="H39:H40"/>
    <mergeCell ref="I39:I40"/>
    <mergeCell ref="J39:J40"/>
    <mergeCell ref="B41:B42"/>
    <mergeCell ref="C41:C42"/>
    <mergeCell ref="D41:D42"/>
    <mergeCell ref="E41:E42"/>
    <mergeCell ref="F41:F42"/>
    <mergeCell ref="G41:G42"/>
    <mergeCell ref="H41:H42"/>
    <mergeCell ref="I41:I42"/>
    <mergeCell ref="J41:J42"/>
    <mergeCell ref="A43:B44"/>
    <mergeCell ref="C43:C44"/>
    <mergeCell ref="D43:D44"/>
    <mergeCell ref="E43:E44"/>
    <mergeCell ref="F43:F44"/>
    <mergeCell ref="G43:G44"/>
    <mergeCell ref="H43:H44"/>
    <mergeCell ref="A22:A42"/>
    <mergeCell ref="J45:J46"/>
    <mergeCell ref="I43:I44"/>
    <mergeCell ref="J43:J44"/>
    <mergeCell ref="A45:B46"/>
    <mergeCell ref="C45:C46"/>
    <mergeCell ref="D45:D46"/>
    <mergeCell ref="E45:E46"/>
    <mergeCell ref="F45:F46"/>
    <mergeCell ref="G45:G46"/>
    <mergeCell ref="H45:H46"/>
    <mergeCell ref="I45:I46"/>
  </mergeCells>
  <phoneticPr fontId="3"/>
  <pageMargins left="0.51181102362204722"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zoomScaleNormal="100" workbookViewId="0">
      <selection sqref="A1:J1"/>
    </sheetView>
  </sheetViews>
  <sheetFormatPr defaultRowHeight="13.5" x14ac:dyDescent="0.15"/>
  <cols>
    <col min="1" max="1" width="4.625" style="43" customWidth="1"/>
    <col min="2" max="2" width="18.125" style="43" customWidth="1"/>
    <col min="3" max="10" width="8.625" style="43" customWidth="1"/>
    <col min="11" max="16384" width="9" style="43"/>
  </cols>
  <sheetData>
    <row r="1" spans="1:10" ht="17.25" x14ac:dyDescent="0.15">
      <c r="A1" s="82" t="s">
        <v>113</v>
      </c>
      <c r="B1" s="82"/>
      <c r="C1" s="82"/>
      <c r="D1" s="82"/>
      <c r="E1" s="82"/>
      <c r="F1" s="82"/>
      <c r="G1" s="82"/>
      <c r="H1" s="82"/>
      <c r="I1" s="82"/>
      <c r="J1" s="82"/>
    </row>
    <row r="2" spans="1:10" x14ac:dyDescent="0.15">
      <c r="A2" s="44"/>
      <c r="B2" s="44"/>
      <c r="C2" s="44"/>
      <c r="D2" s="44"/>
      <c r="E2" s="44"/>
      <c r="F2" s="44"/>
      <c r="G2" s="44"/>
      <c r="H2" s="44"/>
      <c r="I2" s="45" t="s">
        <v>1</v>
      </c>
      <c r="J2" s="46"/>
    </row>
    <row r="3" spans="1:10" x14ac:dyDescent="0.15">
      <c r="A3" s="47"/>
      <c r="B3" s="65"/>
      <c r="C3" s="49" t="s">
        <v>2</v>
      </c>
      <c r="D3" s="50"/>
      <c r="E3" s="50"/>
      <c r="F3" s="50"/>
      <c r="G3" s="50"/>
      <c r="H3" s="50"/>
      <c r="I3" s="51"/>
      <c r="J3" s="83" t="s">
        <v>88</v>
      </c>
    </row>
    <row r="4" spans="1:10" x14ac:dyDescent="0.15">
      <c r="A4" s="52"/>
      <c r="B4" s="53"/>
      <c r="C4" s="54" t="s">
        <v>89</v>
      </c>
      <c r="D4" s="55" t="s">
        <v>66</v>
      </c>
      <c r="E4" s="54" t="s">
        <v>90</v>
      </c>
      <c r="F4" s="54" t="s">
        <v>44</v>
      </c>
      <c r="G4" s="54" t="s">
        <v>92</v>
      </c>
      <c r="H4" s="54" t="s">
        <v>93</v>
      </c>
      <c r="I4" s="54" t="s">
        <v>94</v>
      </c>
      <c r="J4" s="84"/>
    </row>
    <row r="5" spans="1:10" x14ac:dyDescent="0.15">
      <c r="A5" s="52"/>
      <c r="B5" s="56"/>
      <c r="C5" s="57"/>
      <c r="D5" s="66"/>
      <c r="E5" s="57"/>
      <c r="F5" s="57"/>
      <c r="G5" s="57"/>
      <c r="H5" s="57"/>
      <c r="I5" s="57"/>
      <c r="J5" s="85"/>
    </row>
    <row r="6" spans="1:10" x14ac:dyDescent="0.15">
      <c r="A6" s="86" t="s">
        <v>10</v>
      </c>
      <c r="B6" s="89" t="s">
        <v>11</v>
      </c>
      <c r="C6" s="91" t="s">
        <v>96</v>
      </c>
      <c r="D6" s="92">
        <v>715</v>
      </c>
      <c r="E6" s="94">
        <v>6</v>
      </c>
      <c r="F6" s="94">
        <v>307</v>
      </c>
      <c r="G6" s="94" t="s">
        <v>34</v>
      </c>
      <c r="H6" s="94">
        <v>11418</v>
      </c>
      <c r="I6" s="94">
        <f>SUM(C6:H7)</f>
        <v>12446</v>
      </c>
      <c r="J6" s="94">
        <v>3718</v>
      </c>
    </row>
    <row r="7" spans="1:10" x14ac:dyDescent="0.15">
      <c r="A7" s="87"/>
      <c r="B7" s="90"/>
      <c r="C7" s="91"/>
      <c r="D7" s="93"/>
      <c r="E7" s="91"/>
      <c r="F7" s="91"/>
      <c r="G7" s="91"/>
      <c r="H7" s="91"/>
      <c r="I7" s="91"/>
      <c r="J7" s="91"/>
    </row>
    <row r="8" spans="1:10" x14ac:dyDescent="0.15">
      <c r="A8" s="87"/>
      <c r="B8" s="90" t="s">
        <v>12</v>
      </c>
      <c r="C8" s="91" t="s">
        <v>96</v>
      </c>
      <c r="D8" s="93">
        <v>7800</v>
      </c>
      <c r="E8" s="91" t="s">
        <v>83</v>
      </c>
      <c r="F8" s="91">
        <v>461</v>
      </c>
      <c r="G8" s="91">
        <v>95</v>
      </c>
      <c r="H8" s="91">
        <v>1594</v>
      </c>
      <c r="I8" s="91">
        <f>SUM(C8:H9)</f>
        <v>9950</v>
      </c>
      <c r="J8" s="91">
        <v>4232</v>
      </c>
    </row>
    <row r="9" spans="1:10" x14ac:dyDescent="0.15">
      <c r="A9" s="87"/>
      <c r="B9" s="90"/>
      <c r="C9" s="91"/>
      <c r="D9" s="93"/>
      <c r="E9" s="91"/>
      <c r="F9" s="91"/>
      <c r="G9" s="91"/>
      <c r="H9" s="91"/>
      <c r="I9" s="91"/>
      <c r="J9" s="91"/>
    </row>
    <row r="10" spans="1:10" x14ac:dyDescent="0.15">
      <c r="A10" s="87"/>
      <c r="B10" s="90" t="s">
        <v>97</v>
      </c>
      <c r="C10" s="91" t="s">
        <v>96</v>
      </c>
      <c r="D10" s="93">
        <v>983</v>
      </c>
      <c r="E10" s="91" t="s">
        <v>83</v>
      </c>
      <c r="F10" s="91">
        <v>425</v>
      </c>
      <c r="G10" s="91">
        <v>37</v>
      </c>
      <c r="H10" s="91">
        <v>2</v>
      </c>
      <c r="I10" s="91">
        <f>SUM(C10:H11)</f>
        <v>1447</v>
      </c>
      <c r="J10" s="91">
        <v>598</v>
      </c>
    </row>
    <row r="11" spans="1:10" x14ac:dyDescent="0.15">
      <c r="A11" s="87"/>
      <c r="B11" s="90"/>
      <c r="C11" s="91"/>
      <c r="D11" s="93"/>
      <c r="E11" s="91"/>
      <c r="F11" s="91"/>
      <c r="G11" s="91"/>
      <c r="H11" s="91"/>
      <c r="I11" s="91"/>
      <c r="J11" s="91"/>
    </row>
    <row r="12" spans="1:10" x14ac:dyDescent="0.15">
      <c r="A12" s="87"/>
      <c r="B12" s="101" t="s">
        <v>14</v>
      </c>
      <c r="C12" s="97" t="s">
        <v>96</v>
      </c>
      <c r="D12" s="93">
        <v>21</v>
      </c>
      <c r="E12" s="91" t="s">
        <v>83</v>
      </c>
      <c r="F12" s="91" t="s">
        <v>83</v>
      </c>
      <c r="G12" s="91" t="s">
        <v>83</v>
      </c>
      <c r="H12" s="91" t="s">
        <v>83</v>
      </c>
      <c r="I12" s="91">
        <f>SUM(C12:H13)</f>
        <v>21</v>
      </c>
      <c r="J12" s="91">
        <v>4</v>
      </c>
    </row>
    <row r="13" spans="1:10" x14ac:dyDescent="0.15">
      <c r="A13" s="87"/>
      <c r="B13" s="101"/>
      <c r="C13" s="97"/>
      <c r="D13" s="93"/>
      <c r="E13" s="91"/>
      <c r="F13" s="91"/>
      <c r="G13" s="91"/>
      <c r="H13" s="91"/>
      <c r="I13" s="91"/>
      <c r="J13" s="91"/>
    </row>
    <row r="14" spans="1:10" x14ac:dyDescent="0.15">
      <c r="A14" s="87"/>
      <c r="B14" s="95" t="s">
        <v>0</v>
      </c>
      <c r="C14" s="97" t="s">
        <v>96</v>
      </c>
      <c r="D14" s="93">
        <f>SUM(D6:D13)</f>
        <v>9519</v>
      </c>
      <c r="E14" s="91">
        <f>SUM(E6:E13)</f>
        <v>6</v>
      </c>
      <c r="F14" s="91">
        <f>SUM(F6:F13)</f>
        <v>1193</v>
      </c>
      <c r="G14" s="91">
        <f t="shared" ref="G14" si="0">SUM(G6:G13)</f>
        <v>132</v>
      </c>
      <c r="H14" s="91">
        <f>SUM(H6:H13)</f>
        <v>13014</v>
      </c>
      <c r="I14" s="91">
        <f>SUM(I6:I13)</f>
        <v>23864</v>
      </c>
      <c r="J14" s="91">
        <f>SUM(J6:J13)</f>
        <v>8552</v>
      </c>
    </row>
    <row r="15" spans="1:10" x14ac:dyDescent="0.15">
      <c r="A15" s="88"/>
      <c r="B15" s="96"/>
      <c r="C15" s="98"/>
      <c r="D15" s="99"/>
      <c r="E15" s="100"/>
      <c r="F15" s="100"/>
      <c r="G15" s="100"/>
      <c r="H15" s="100"/>
      <c r="I15" s="100"/>
      <c r="J15" s="100"/>
    </row>
    <row r="16" spans="1:10" x14ac:dyDescent="0.15">
      <c r="A16" s="102" t="s">
        <v>84</v>
      </c>
      <c r="B16" s="105" t="s">
        <v>15</v>
      </c>
      <c r="C16" s="94">
        <v>2789</v>
      </c>
      <c r="D16" s="92">
        <v>202585</v>
      </c>
      <c r="E16" s="94">
        <v>2227</v>
      </c>
      <c r="F16" s="94">
        <v>143139</v>
      </c>
      <c r="G16" s="94">
        <v>7341</v>
      </c>
      <c r="H16" s="94">
        <v>55023</v>
      </c>
      <c r="I16" s="91">
        <f>SUM(C16:H17)</f>
        <v>413104</v>
      </c>
      <c r="J16" s="94">
        <v>212735</v>
      </c>
    </row>
    <row r="17" spans="1:13" x14ac:dyDescent="0.15">
      <c r="A17" s="103"/>
      <c r="B17" s="106"/>
      <c r="C17" s="91"/>
      <c r="D17" s="93"/>
      <c r="E17" s="91"/>
      <c r="F17" s="91"/>
      <c r="G17" s="91"/>
      <c r="H17" s="91"/>
      <c r="I17" s="91"/>
      <c r="J17" s="91"/>
    </row>
    <row r="18" spans="1:13" x14ac:dyDescent="0.15">
      <c r="A18" s="103"/>
      <c r="B18" s="90" t="s">
        <v>16</v>
      </c>
      <c r="C18" s="91">
        <v>11958</v>
      </c>
      <c r="D18" s="93">
        <v>179310</v>
      </c>
      <c r="E18" s="91">
        <v>55862</v>
      </c>
      <c r="F18" s="91">
        <v>60609</v>
      </c>
      <c r="G18" s="91">
        <v>5439</v>
      </c>
      <c r="H18" s="91">
        <v>8251</v>
      </c>
      <c r="I18" s="91">
        <f>SUM(C18:H19)</f>
        <v>321429</v>
      </c>
      <c r="J18" s="91">
        <v>120601</v>
      </c>
    </row>
    <row r="19" spans="1:13" x14ac:dyDescent="0.15">
      <c r="A19" s="103"/>
      <c r="B19" s="90"/>
      <c r="C19" s="91"/>
      <c r="D19" s="93"/>
      <c r="E19" s="91"/>
      <c r="F19" s="91"/>
      <c r="G19" s="91"/>
      <c r="H19" s="91"/>
      <c r="I19" s="91"/>
      <c r="J19" s="91"/>
    </row>
    <row r="20" spans="1:13" x14ac:dyDescent="0.15">
      <c r="A20" s="103"/>
      <c r="B20" s="90" t="s">
        <v>0</v>
      </c>
      <c r="C20" s="91">
        <f>SUM(C16:C19)</f>
        <v>14747</v>
      </c>
      <c r="D20" s="93">
        <f>SUM(D16:D19)</f>
        <v>381895</v>
      </c>
      <c r="E20" s="91">
        <f>SUM(E16:E19)</f>
        <v>58089</v>
      </c>
      <c r="F20" s="91">
        <f t="shared" ref="F20:H20" si="1">SUM(F16:F19)</f>
        <v>203748</v>
      </c>
      <c r="G20" s="91">
        <f t="shared" si="1"/>
        <v>12780</v>
      </c>
      <c r="H20" s="91">
        <f t="shared" si="1"/>
        <v>63274</v>
      </c>
      <c r="I20" s="91">
        <f>SUM(I16:I19)</f>
        <v>734533</v>
      </c>
      <c r="J20" s="91">
        <f>SUM(J16:J19)</f>
        <v>333336</v>
      </c>
    </row>
    <row r="21" spans="1:13" x14ac:dyDescent="0.15">
      <c r="A21" s="104"/>
      <c r="B21" s="107"/>
      <c r="C21" s="100"/>
      <c r="D21" s="99"/>
      <c r="E21" s="100"/>
      <c r="F21" s="100"/>
      <c r="G21" s="100"/>
      <c r="H21" s="100"/>
      <c r="I21" s="100"/>
      <c r="J21" s="100"/>
    </row>
    <row r="22" spans="1:13" x14ac:dyDescent="0.15">
      <c r="A22" s="125" t="s">
        <v>98</v>
      </c>
      <c r="B22" s="89" t="s">
        <v>17</v>
      </c>
      <c r="C22" s="94" t="s">
        <v>36</v>
      </c>
      <c r="D22" s="92">
        <v>12141</v>
      </c>
      <c r="E22" s="94" t="s">
        <v>34</v>
      </c>
      <c r="F22" s="94">
        <v>24382</v>
      </c>
      <c r="G22" s="94" t="s">
        <v>34</v>
      </c>
      <c r="H22" s="94">
        <v>248</v>
      </c>
      <c r="I22" s="91">
        <f>SUM(C22:H23)</f>
        <v>36771</v>
      </c>
      <c r="J22" s="94">
        <v>24229</v>
      </c>
    </row>
    <row r="23" spans="1:13" x14ac:dyDescent="0.15">
      <c r="A23" s="126"/>
      <c r="B23" s="90"/>
      <c r="C23" s="91"/>
      <c r="D23" s="93"/>
      <c r="E23" s="91"/>
      <c r="F23" s="91"/>
      <c r="G23" s="91"/>
      <c r="H23" s="91"/>
      <c r="I23" s="91"/>
      <c r="J23" s="91"/>
      <c r="M23" s="81"/>
    </row>
    <row r="24" spans="1:13" x14ac:dyDescent="0.15">
      <c r="A24" s="126"/>
      <c r="B24" s="90" t="s">
        <v>18</v>
      </c>
      <c r="C24" s="91" t="s">
        <v>34</v>
      </c>
      <c r="D24" s="93">
        <v>48189</v>
      </c>
      <c r="E24" s="91">
        <v>9572</v>
      </c>
      <c r="F24" s="91">
        <v>25845</v>
      </c>
      <c r="G24" s="91">
        <v>172</v>
      </c>
      <c r="H24" s="91">
        <v>627</v>
      </c>
      <c r="I24" s="91">
        <f>SUM(C24:H25)</f>
        <v>84405</v>
      </c>
      <c r="J24" s="91">
        <v>35151</v>
      </c>
    </row>
    <row r="25" spans="1:13" x14ac:dyDescent="0.15">
      <c r="A25" s="126"/>
      <c r="B25" s="108"/>
      <c r="C25" s="109"/>
      <c r="D25" s="110"/>
      <c r="E25" s="109"/>
      <c r="F25" s="109"/>
      <c r="G25" s="109"/>
      <c r="H25" s="109"/>
      <c r="I25" s="91"/>
      <c r="J25" s="109"/>
    </row>
    <row r="26" spans="1:13" x14ac:dyDescent="0.15">
      <c r="A26" s="126"/>
      <c r="B26" s="59" t="s">
        <v>54</v>
      </c>
      <c r="C26" s="60">
        <v>4</v>
      </c>
      <c r="D26" s="61">
        <v>3426</v>
      </c>
      <c r="E26" s="62">
        <v>10008</v>
      </c>
      <c r="F26" s="60">
        <v>3123</v>
      </c>
      <c r="G26" s="60">
        <v>269</v>
      </c>
      <c r="H26" s="60">
        <v>82607</v>
      </c>
      <c r="I26" s="60">
        <f>SUM(C26:H26)</f>
        <v>99437</v>
      </c>
      <c r="J26" s="60">
        <v>38312</v>
      </c>
    </row>
    <row r="27" spans="1:13" x14ac:dyDescent="0.15">
      <c r="A27" s="126"/>
      <c r="B27" s="59" t="s">
        <v>55</v>
      </c>
      <c r="C27" s="60" t="s">
        <v>34</v>
      </c>
      <c r="D27" s="61">
        <v>939</v>
      </c>
      <c r="E27" s="62" t="s">
        <v>34</v>
      </c>
      <c r="F27" s="60">
        <v>920</v>
      </c>
      <c r="G27" s="60">
        <v>110</v>
      </c>
      <c r="H27" s="60">
        <v>17018</v>
      </c>
      <c r="I27" s="60">
        <f t="shared" ref="I27:I30" si="2">SUM(C27:H27)</f>
        <v>18987</v>
      </c>
      <c r="J27" s="60">
        <v>7489</v>
      </c>
    </row>
    <row r="28" spans="1:13" x14ac:dyDescent="0.15">
      <c r="A28" s="126"/>
      <c r="B28" s="59" t="s">
        <v>56</v>
      </c>
      <c r="C28" s="60" t="s">
        <v>34</v>
      </c>
      <c r="D28" s="61">
        <v>51</v>
      </c>
      <c r="E28" s="62" t="s">
        <v>34</v>
      </c>
      <c r="F28" s="60">
        <v>809</v>
      </c>
      <c r="G28" s="60" t="s">
        <v>34</v>
      </c>
      <c r="H28" s="60">
        <v>2112</v>
      </c>
      <c r="I28" s="60">
        <f t="shared" si="2"/>
        <v>2972</v>
      </c>
      <c r="J28" s="60">
        <v>253</v>
      </c>
    </row>
    <row r="29" spans="1:13" x14ac:dyDescent="0.15">
      <c r="A29" s="126"/>
      <c r="B29" s="59" t="s">
        <v>57</v>
      </c>
      <c r="C29" s="60">
        <v>2854</v>
      </c>
      <c r="D29" s="61">
        <v>4914</v>
      </c>
      <c r="E29" s="62">
        <v>6249</v>
      </c>
      <c r="F29" s="60">
        <v>8062</v>
      </c>
      <c r="G29" s="60">
        <v>11785</v>
      </c>
      <c r="H29" s="60">
        <v>63200</v>
      </c>
      <c r="I29" s="60">
        <f t="shared" si="2"/>
        <v>97064</v>
      </c>
      <c r="J29" s="60">
        <v>56461</v>
      </c>
    </row>
    <row r="30" spans="1:13" x14ac:dyDescent="0.15">
      <c r="A30" s="126"/>
      <c r="B30" s="63" t="s">
        <v>85</v>
      </c>
      <c r="C30" s="62">
        <v>200</v>
      </c>
      <c r="D30" s="64">
        <v>4371</v>
      </c>
      <c r="E30" s="62">
        <v>4463</v>
      </c>
      <c r="F30" s="62">
        <v>6187</v>
      </c>
      <c r="G30" s="62">
        <v>7680</v>
      </c>
      <c r="H30" s="62">
        <v>7323</v>
      </c>
      <c r="I30" s="60">
        <f t="shared" si="2"/>
        <v>30224</v>
      </c>
      <c r="J30" s="62">
        <v>13883</v>
      </c>
    </row>
    <row r="31" spans="1:13" x14ac:dyDescent="0.15">
      <c r="A31" s="126"/>
      <c r="B31" s="111" t="s">
        <v>59</v>
      </c>
      <c r="C31" s="91">
        <f>SUM(C26:C30)</f>
        <v>3058</v>
      </c>
      <c r="D31" s="93">
        <f>SUM(D26:D30)</f>
        <v>13701</v>
      </c>
      <c r="E31" s="91">
        <f>SUM(E26:E30)</f>
        <v>20720</v>
      </c>
      <c r="F31" s="91">
        <f t="shared" ref="F31:H31" si="3">SUM(F26:F30)</f>
        <v>19101</v>
      </c>
      <c r="G31" s="91">
        <f t="shared" si="3"/>
        <v>19844</v>
      </c>
      <c r="H31" s="91">
        <f t="shared" si="3"/>
        <v>172260</v>
      </c>
      <c r="I31" s="91">
        <f>SUM(C31:H32)</f>
        <v>248684</v>
      </c>
      <c r="J31" s="91">
        <f>SUM(J26:J30)</f>
        <v>116398</v>
      </c>
    </row>
    <row r="32" spans="1:13" x14ac:dyDescent="0.15">
      <c r="A32" s="126"/>
      <c r="B32" s="112"/>
      <c r="C32" s="109"/>
      <c r="D32" s="110"/>
      <c r="E32" s="109"/>
      <c r="F32" s="109"/>
      <c r="G32" s="109"/>
      <c r="H32" s="109"/>
      <c r="I32" s="109"/>
      <c r="J32" s="109"/>
    </row>
    <row r="33" spans="1:10" x14ac:dyDescent="0.15">
      <c r="A33" s="126"/>
      <c r="B33" s="115" t="s">
        <v>20</v>
      </c>
      <c r="C33" s="116" t="s">
        <v>34</v>
      </c>
      <c r="D33" s="117">
        <v>40739</v>
      </c>
      <c r="E33" s="116" t="s">
        <v>34</v>
      </c>
      <c r="F33" s="116">
        <v>19309</v>
      </c>
      <c r="G33" s="116" t="s">
        <v>34</v>
      </c>
      <c r="H33" s="116" t="s">
        <v>34</v>
      </c>
      <c r="I33" s="116">
        <f>SUM(C33:H34)</f>
        <v>60048</v>
      </c>
      <c r="J33" s="116">
        <v>25803</v>
      </c>
    </row>
    <row r="34" spans="1:10" x14ac:dyDescent="0.15">
      <c r="A34" s="126"/>
      <c r="B34" s="106"/>
      <c r="C34" s="91"/>
      <c r="D34" s="93"/>
      <c r="E34" s="91"/>
      <c r="F34" s="91"/>
      <c r="G34" s="91"/>
      <c r="H34" s="91"/>
      <c r="I34" s="91"/>
      <c r="J34" s="91"/>
    </row>
    <row r="35" spans="1:10" x14ac:dyDescent="0.15">
      <c r="A35" s="126"/>
      <c r="B35" s="106" t="s">
        <v>21</v>
      </c>
      <c r="C35" s="91" t="s">
        <v>35</v>
      </c>
      <c r="D35" s="93" t="s">
        <v>35</v>
      </c>
      <c r="E35" s="91" t="s">
        <v>35</v>
      </c>
      <c r="F35" s="91">
        <v>49107</v>
      </c>
      <c r="G35" s="91" t="s">
        <v>35</v>
      </c>
      <c r="H35" s="91" t="s">
        <v>35</v>
      </c>
      <c r="I35" s="91">
        <f t="shared" ref="I35" si="4">SUM(C35:H36)</f>
        <v>49107</v>
      </c>
      <c r="J35" s="91">
        <v>30677</v>
      </c>
    </row>
    <row r="36" spans="1:10" x14ac:dyDescent="0.15">
      <c r="A36" s="126"/>
      <c r="B36" s="106"/>
      <c r="C36" s="91"/>
      <c r="D36" s="93"/>
      <c r="E36" s="91"/>
      <c r="F36" s="91"/>
      <c r="G36" s="91"/>
      <c r="H36" s="91"/>
      <c r="I36" s="91"/>
      <c r="J36" s="91"/>
    </row>
    <row r="37" spans="1:10" x14ac:dyDescent="0.15">
      <c r="A37" s="126"/>
      <c r="B37" s="106" t="s">
        <v>22</v>
      </c>
      <c r="C37" s="91">
        <v>7106</v>
      </c>
      <c r="D37" s="93">
        <v>13583</v>
      </c>
      <c r="E37" s="91">
        <v>8271</v>
      </c>
      <c r="F37" s="91">
        <v>6777</v>
      </c>
      <c r="G37" s="91">
        <v>108465</v>
      </c>
      <c r="H37" s="91">
        <v>259731</v>
      </c>
      <c r="I37" s="91">
        <f t="shared" ref="I37" si="5">SUM(C37:H38)</f>
        <v>403933</v>
      </c>
      <c r="J37" s="91">
        <v>181594</v>
      </c>
    </row>
    <row r="38" spans="1:10" x14ac:dyDescent="0.15">
      <c r="A38" s="126"/>
      <c r="B38" s="106"/>
      <c r="C38" s="91"/>
      <c r="D38" s="93"/>
      <c r="E38" s="91"/>
      <c r="F38" s="91"/>
      <c r="G38" s="91"/>
      <c r="H38" s="91"/>
      <c r="I38" s="91"/>
      <c r="J38" s="91"/>
    </row>
    <row r="39" spans="1:10" x14ac:dyDescent="0.15">
      <c r="A39" s="126"/>
      <c r="B39" s="111" t="s">
        <v>24</v>
      </c>
      <c r="C39" s="91" t="s">
        <v>34</v>
      </c>
      <c r="D39" s="93">
        <v>333</v>
      </c>
      <c r="E39" s="91">
        <v>667</v>
      </c>
      <c r="F39" s="91">
        <v>6528</v>
      </c>
      <c r="G39" s="91" t="s">
        <v>34</v>
      </c>
      <c r="H39" s="91">
        <v>365</v>
      </c>
      <c r="I39" s="91">
        <f t="shared" ref="I39" si="6">SUM(C39:H40)</f>
        <v>7893</v>
      </c>
      <c r="J39" s="91">
        <v>2678</v>
      </c>
    </row>
    <row r="40" spans="1:10" x14ac:dyDescent="0.15">
      <c r="A40" s="126"/>
      <c r="B40" s="111"/>
      <c r="C40" s="91"/>
      <c r="D40" s="93"/>
      <c r="E40" s="91"/>
      <c r="F40" s="91"/>
      <c r="G40" s="91"/>
      <c r="H40" s="91"/>
      <c r="I40" s="91"/>
      <c r="J40" s="91"/>
    </row>
    <row r="41" spans="1:10" x14ac:dyDescent="0.15">
      <c r="A41" s="126"/>
      <c r="B41" s="106" t="s">
        <v>0</v>
      </c>
      <c r="C41" s="91">
        <f>SUM(C22:C25,C31,C33:C40)</f>
        <v>10164</v>
      </c>
      <c r="D41" s="91">
        <f>SUM(D22:D25,D31,D33:D40)</f>
        <v>128686</v>
      </c>
      <c r="E41" s="91">
        <f t="shared" ref="E41:J41" si="7">SUM(E22:E25,E31,E33:E40)</f>
        <v>39230</v>
      </c>
      <c r="F41" s="91">
        <f t="shared" si="7"/>
        <v>151049</v>
      </c>
      <c r="G41" s="91">
        <f>SUM(G22:G25,G31,G33:G40)</f>
        <v>128481</v>
      </c>
      <c r="H41" s="91">
        <f t="shared" si="7"/>
        <v>433231</v>
      </c>
      <c r="I41" s="91">
        <f>SUM(I22:I25,I31,I33:I40)</f>
        <v>890841</v>
      </c>
      <c r="J41" s="91">
        <f t="shared" si="7"/>
        <v>416530</v>
      </c>
    </row>
    <row r="42" spans="1:10" x14ac:dyDescent="0.15">
      <c r="A42" s="127"/>
      <c r="B42" s="118"/>
      <c r="C42" s="100"/>
      <c r="D42" s="100"/>
      <c r="E42" s="100"/>
      <c r="F42" s="100"/>
      <c r="G42" s="100"/>
      <c r="H42" s="100"/>
      <c r="I42" s="100"/>
      <c r="J42" s="100"/>
    </row>
    <row r="43" spans="1:10" x14ac:dyDescent="0.15">
      <c r="A43" s="120" t="s">
        <v>25</v>
      </c>
      <c r="B43" s="121"/>
      <c r="C43" s="94">
        <f t="shared" ref="C43" si="8">SUM(C14,C20,C41)</f>
        <v>24911</v>
      </c>
      <c r="D43" s="94">
        <f>SUM(D14,D20,D41)</f>
        <v>520100</v>
      </c>
      <c r="E43" s="92">
        <f t="shared" ref="E43:J43" si="9">SUM(E14,E20,E41)</f>
        <v>97325</v>
      </c>
      <c r="F43" s="92">
        <f t="shared" si="9"/>
        <v>355990</v>
      </c>
      <c r="G43" s="92">
        <f t="shared" si="9"/>
        <v>141393</v>
      </c>
      <c r="H43" s="92">
        <f t="shared" si="9"/>
        <v>509519</v>
      </c>
      <c r="I43" s="92">
        <f>SUM(I14,I20,I41)</f>
        <v>1649238</v>
      </c>
      <c r="J43" s="94">
        <f t="shared" si="9"/>
        <v>758418</v>
      </c>
    </row>
    <row r="44" spans="1:10" x14ac:dyDescent="0.15">
      <c r="A44" s="122"/>
      <c r="B44" s="123"/>
      <c r="C44" s="100"/>
      <c r="D44" s="100"/>
      <c r="E44" s="99"/>
      <c r="F44" s="99"/>
      <c r="G44" s="99"/>
      <c r="H44" s="99"/>
      <c r="I44" s="99"/>
      <c r="J44" s="100"/>
    </row>
    <row r="45" spans="1:10" x14ac:dyDescent="0.15">
      <c r="A45" s="120" t="s">
        <v>60</v>
      </c>
      <c r="B45" s="121"/>
      <c r="C45" s="94" t="s">
        <v>30</v>
      </c>
      <c r="D45" s="93" t="s">
        <v>30</v>
      </c>
      <c r="E45" s="94" t="s">
        <v>30</v>
      </c>
      <c r="F45" s="94" t="s">
        <v>30</v>
      </c>
      <c r="G45" s="94">
        <v>6918</v>
      </c>
      <c r="H45" s="94">
        <v>159</v>
      </c>
      <c r="I45" s="94">
        <f>G45+H45</f>
        <v>7077</v>
      </c>
      <c r="J45" s="94">
        <v>1676</v>
      </c>
    </row>
    <row r="46" spans="1:10" x14ac:dyDescent="0.15">
      <c r="A46" s="122"/>
      <c r="B46" s="123"/>
      <c r="C46" s="100"/>
      <c r="D46" s="99"/>
      <c r="E46" s="100"/>
      <c r="F46" s="100"/>
      <c r="G46" s="100"/>
      <c r="H46" s="100"/>
      <c r="I46" s="100"/>
      <c r="J46" s="100"/>
    </row>
    <row r="47" spans="1:10" x14ac:dyDescent="0.15">
      <c r="A47" s="67"/>
      <c r="B47" s="68"/>
      <c r="C47" s="69" t="s">
        <v>26</v>
      </c>
      <c r="D47" s="67"/>
      <c r="E47" s="67"/>
      <c r="F47" s="67"/>
      <c r="G47" s="67"/>
      <c r="H47" s="67"/>
      <c r="I47" s="67"/>
      <c r="J47" s="67"/>
    </row>
    <row r="48" spans="1:10" x14ac:dyDescent="0.15">
      <c r="A48" s="44"/>
      <c r="B48" s="70"/>
      <c r="C48" s="71" t="s">
        <v>27</v>
      </c>
      <c r="D48" s="44"/>
      <c r="E48" s="44"/>
      <c r="F48" s="44"/>
      <c r="G48" s="44"/>
      <c r="H48" s="44"/>
      <c r="I48" s="44"/>
      <c r="J48" s="72"/>
    </row>
    <row r="49" spans="1:10" x14ac:dyDescent="0.15">
      <c r="A49" s="73"/>
      <c r="B49" s="73"/>
      <c r="C49" s="74" t="s">
        <v>28</v>
      </c>
      <c r="D49" s="73"/>
      <c r="E49" s="73"/>
      <c r="F49" s="73"/>
      <c r="G49" s="73"/>
      <c r="H49" s="73"/>
      <c r="I49" s="73"/>
      <c r="J49" s="72"/>
    </row>
  </sheetData>
  <mergeCells count="167">
    <mergeCell ref="A1:J1"/>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 ref="D10:D11"/>
    <mergeCell ref="E10:E11"/>
    <mergeCell ref="F10:F11"/>
    <mergeCell ref="G10:G11"/>
    <mergeCell ref="H10:H11"/>
    <mergeCell ref="I10:I11"/>
    <mergeCell ref="J10:J11"/>
    <mergeCell ref="H12:H13"/>
    <mergeCell ref="I12:I13"/>
    <mergeCell ref="J12:J13"/>
    <mergeCell ref="B14:B15"/>
    <mergeCell ref="C14:C15"/>
    <mergeCell ref="D14:D15"/>
    <mergeCell ref="E14:E15"/>
    <mergeCell ref="F14:F15"/>
    <mergeCell ref="G14:G15"/>
    <mergeCell ref="H14:H15"/>
    <mergeCell ref="B12:B13"/>
    <mergeCell ref="C12:C13"/>
    <mergeCell ref="D12:D13"/>
    <mergeCell ref="E12:E13"/>
    <mergeCell ref="F12:F13"/>
    <mergeCell ref="G12:G13"/>
    <mergeCell ref="I14:I15"/>
    <mergeCell ref="J14:J15"/>
    <mergeCell ref="A16:A21"/>
    <mergeCell ref="B16:B17"/>
    <mergeCell ref="C16:C17"/>
    <mergeCell ref="D16:D17"/>
    <mergeCell ref="E16:E17"/>
    <mergeCell ref="F16:F17"/>
    <mergeCell ref="G16:G17"/>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D20:D21"/>
    <mergeCell ref="E20:E21"/>
    <mergeCell ref="F20:F21"/>
    <mergeCell ref="G20:G21"/>
    <mergeCell ref="H20:H21"/>
    <mergeCell ref="I20:I21"/>
    <mergeCell ref="J20:J21"/>
    <mergeCell ref="G22:G23"/>
    <mergeCell ref="H22:H23"/>
    <mergeCell ref="I22:I23"/>
    <mergeCell ref="J22:J23"/>
    <mergeCell ref="B24:B25"/>
    <mergeCell ref="C24:C25"/>
    <mergeCell ref="D24:D25"/>
    <mergeCell ref="E24:E25"/>
    <mergeCell ref="F24:F25"/>
    <mergeCell ref="G24:G25"/>
    <mergeCell ref="B22:B23"/>
    <mergeCell ref="C22:C23"/>
    <mergeCell ref="D22:D23"/>
    <mergeCell ref="E22:E23"/>
    <mergeCell ref="F22:F23"/>
    <mergeCell ref="H24:H25"/>
    <mergeCell ref="I24:I25"/>
    <mergeCell ref="J24:J25"/>
    <mergeCell ref="B31:B32"/>
    <mergeCell ref="C31:C32"/>
    <mergeCell ref="D31:D32"/>
    <mergeCell ref="E31:E32"/>
    <mergeCell ref="F31:F32"/>
    <mergeCell ref="G31:G32"/>
    <mergeCell ref="H31:H32"/>
    <mergeCell ref="I31:I32"/>
    <mergeCell ref="J31:J32"/>
    <mergeCell ref="B33:B34"/>
    <mergeCell ref="C33:C34"/>
    <mergeCell ref="D33:D34"/>
    <mergeCell ref="E33:E34"/>
    <mergeCell ref="F33:F34"/>
    <mergeCell ref="G33:G34"/>
    <mergeCell ref="H33:H34"/>
    <mergeCell ref="I33:I34"/>
    <mergeCell ref="J33:J34"/>
    <mergeCell ref="B35:B36"/>
    <mergeCell ref="C35:C36"/>
    <mergeCell ref="D35:D36"/>
    <mergeCell ref="E35:E36"/>
    <mergeCell ref="F35:F36"/>
    <mergeCell ref="G35:G36"/>
    <mergeCell ref="H35:H36"/>
    <mergeCell ref="I35:I36"/>
    <mergeCell ref="J35:J36"/>
    <mergeCell ref="F37:F38"/>
    <mergeCell ref="G37:G38"/>
    <mergeCell ref="H37:H38"/>
    <mergeCell ref="I37:I38"/>
    <mergeCell ref="J37:J38"/>
    <mergeCell ref="B39:B40"/>
    <mergeCell ref="C39:C40"/>
    <mergeCell ref="D39:D40"/>
    <mergeCell ref="E39:E40"/>
    <mergeCell ref="F39:F40"/>
    <mergeCell ref="B37:B38"/>
    <mergeCell ref="C37:C38"/>
    <mergeCell ref="D37:D38"/>
    <mergeCell ref="E37:E38"/>
    <mergeCell ref="G39:G40"/>
    <mergeCell ref="H39:H40"/>
    <mergeCell ref="I39:I40"/>
    <mergeCell ref="J39:J40"/>
    <mergeCell ref="B41:B42"/>
    <mergeCell ref="C41:C42"/>
    <mergeCell ref="D41:D42"/>
    <mergeCell ref="E41:E42"/>
    <mergeCell ref="F41:F42"/>
    <mergeCell ref="G41:G42"/>
    <mergeCell ref="H41:H42"/>
    <mergeCell ref="I41:I42"/>
    <mergeCell ref="J41:J42"/>
    <mergeCell ref="A43:B44"/>
    <mergeCell ref="C43:C44"/>
    <mergeCell ref="D43:D44"/>
    <mergeCell ref="E43:E44"/>
    <mergeCell ref="F43:F44"/>
    <mergeCell ref="G43:G44"/>
    <mergeCell ref="H43:H44"/>
    <mergeCell ref="A22:A42"/>
    <mergeCell ref="J45:J46"/>
    <mergeCell ref="I43:I44"/>
    <mergeCell ref="J43:J44"/>
    <mergeCell ref="A45:B46"/>
    <mergeCell ref="C45:C46"/>
    <mergeCell ref="D45:D46"/>
    <mergeCell ref="E45:E46"/>
    <mergeCell ref="F45:F46"/>
    <mergeCell ref="G45:G46"/>
    <mergeCell ref="H45:H46"/>
    <mergeCell ref="I45:I46"/>
  </mergeCells>
  <phoneticPr fontId="3"/>
  <pageMargins left="0.51181102362204722" right="0.5118110236220472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zoomScaleNormal="100" workbookViewId="0">
      <selection sqref="A1:J1"/>
    </sheetView>
  </sheetViews>
  <sheetFormatPr defaultRowHeight="13.5" x14ac:dyDescent="0.15"/>
  <cols>
    <col min="1" max="1" width="4.625" style="43" customWidth="1"/>
    <col min="2" max="2" width="18.125" style="43" customWidth="1"/>
    <col min="3" max="10" width="8.625" style="43" customWidth="1"/>
    <col min="11" max="16384" width="9" style="43"/>
  </cols>
  <sheetData>
    <row r="1" spans="1:10" ht="17.25" x14ac:dyDescent="0.15">
      <c r="A1" s="82" t="s">
        <v>114</v>
      </c>
      <c r="B1" s="82"/>
      <c r="C1" s="82"/>
      <c r="D1" s="82"/>
      <c r="E1" s="82"/>
      <c r="F1" s="82"/>
      <c r="G1" s="82"/>
      <c r="H1" s="82"/>
      <c r="I1" s="82"/>
      <c r="J1" s="82"/>
    </row>
    <row r="2" spans="1:10" x14ac:dyDescent="0.15">
      <c r="A2" s="44"/>
      <c r="B2" s="44"/>
      <c r="C2" s="44"/>
      <c r="D2" s="44"/>
      <c r="E2" s="44"/>
      <c r="F2" s="44"/>
      <c r="G2" s="44"/>
      <c r="H2" s="44"/>
      <c r="I2" s="45" t="s">
        <v>1</v>
      </c>
      <c r="J2" s="46"/>
    </row>
    <row r="3" spans="1:10" x14ac:dyDescent="0.15">
      <c r="A3" s="47"/>
      <c r="B3" s="65"/>
      <c r="C3" s="49" t="s">
        <v>2</v>
      </c>
      <c r="D3" s="50"/>
      <c r="E3" s="50"/>
      <c r="F3" s="50"/>
      <c r="G3" s="50"/>
      <c r="H3" s="50"/>
      <c r="I3" s="51"/>
      <c r="J3" s="83" t="s">
        <v>88</v>
      </c>
    </row>
    <row r="4" spans="1:10" x14ac:dyDescent="0.15">
      <c r="A4" s="52"/>
      <c r="B4" s="53"/>
      <c r="C4" s="54" t="s">
        <v>89</v>
      </c>
      <c r="D4" s="55" t="s">
        <v>66</v>
      </c>
      <c r="E4" s="54" t="s">
        <v>90</v>
      </c>
      <c r="F4" s="54" t="s">
        <v>44</v>
      </c>
      <c r="G4" s="54" t="s">
        <v>92</v>
      </c>
      <c r="H4" s="54" t="s">
        <v>93</v>
      </c>
      <c r="I4" s="54" t="s">
        <v>94</v>
      </c>
      <c r="J4" s="84"/>
    </row>
    <row r="5" spans="1:10" x14ac:dyDescent="0.15">
      <c r="A5" s="52"/>
      <c r="B5" s="56"/>
      <c r="C5" s="57"/>
      <c r="D5" s="66"/>
      <c r="E5" s="57"/>
      <c r="F5" s="57"/>
      <c r="G5" s="57"/>
      <c r="H5" s="57"/>
      <c r="I5" s="57"/>
      <c r="J5" s="85"/>
    </row>
    <row r="6" spans="1:10" x14ac:dyDescent="0.15">
      <c r="A6" s="86" t="s">
        <v>10</v>
      </c>
      <c r="B6" s="89" t="s">
        <v>11</v>
      </c>
      <c r="C6" s="91" t="s">
        <v>96</v>
      </c>
      <c r="D6" s="92">
        <v>512</v>
      </c>
      <c r="E6" s="94" t="s">
        <v>83</v>
      </c>
      <c r="F6" s="94">
        <v>291</v>
      </c>
      <c r="G6" s="94">
        <v>10</v>
      </c>
      <c r="H6" s="94">
        <v>8637</v>
      </c>
      <c r="I6" s="94">
        <f>SUM(C6:H7)</f>
        <v>9450</v>
      </c>
      <c r="J6" s="94">
        <v>3312</v>
      </c>
    </row>
    <row r="7" spans="1:10" x14ac:dyDescent="0.15">
      <c r="A7" s="87"/>
      <c r="B7" s="90"/>
      <c r="C7" s="91"/>
      <c r="D7" s="93"/>
      <c r="E7" s="91"/>
      <c r="F7" s="91"/>
      <c r="G7" s="91"/>
      <c r="H7" s="91"/>
      <c r="I7" s="91"/>
      <c r="J7" s="91"/>
    </row>
    <row r="8" spans="1:10" x14ac:dyDescent="0.15">
      <c r="A8" s="87"/>
      <c r="B8" s="90" t="s">
        <v>12</v>
      </c>
      <c r="C8" s="91" t="s">
        <v>96</v>
      </c>
      <c r="D8" s="93">
        <v>7002</v>
      </c>
      <c r="E8" s="91" t="s">
        <v>83</v>
      </c>
      <c r="F8" s="91">
        <v>496</v>
      </c>
      <c r="G8" s="91">
        <v>152</v>
      </c>
      <c r="H8" s="91">
        <v>1817</v>
      </c>
      <c r="I8" s="91">
        <f>SUM(C8:H9)</f>
        <v>9467</v>
      </c>
      <c r="J8" s="91">
        <v>4019</v>
      </c>
    </row>
    <row r="9" spans="1:10" x14ac:dyDescent="0.15">
      <c r="A9" s="87"/>
      <c r="B9" s="90"/>
      <c r="C9" s="91"/>
      <c r="D9" s="93"/>
      <c r="E9" s="91"/>
      <c r="F9" s="91"/>
      <c r="G9" s="91"/>
      <c r="H9" s="91"/>
      <c r="I9" s="91"/>
      <c r="J9" s="91"/>
    </row>
    <row r="10" spans="1:10" x14ac:dyDescent="0.15">
      <c r="A10" s="87"/>
      <c r="B10" s="90" t="s">
        <v>97</v>
      </c>
      <c r="C10" s="91" t="s">
        <v>96</v>
      </c>
      <c r="D10" s="93">
        <v>932</v>
      </c>
      <c r="E10" s="91" t="s">
        <v>29</v>
      </c>
      <c r="F10" s="91">
        <v>444</v>
      </c>
      <c r="G10" s="91">
        <v>53</v>
      </c>
      <c r="H10" s="91" t="s">
        <v>112</v>
      </c>
      <c r="I10" s="91">
        <f>SUM(C10:H11)</f>
        <v>1429</v>
      </c>
      <c r="J10" s="91">
        <v>603</v>
      </c>
    </row>
    <row r="11" spans="1:10" x14ac:dyDescent="0.15">
      <c r="A11" s="87"/>
      <c r="B11" s="90"/>
      <c r="C11" s="91"/>
      <c r="D11" s="93"/>
      <c r="E11" s="91"/>
      <c r="F11" s="91"/>
      <c r="G11" s="91"/>
      <c r="H11" s="91"/>
      <c r="I11" s="91"/>
      <c r="J11" s="91"/>
    </row>
    <row r="12" spans="1:10" x14ac:dyDescent="0.15">
      <c r="A12" s="87"/>
      <c r="B12" s="101" t="s">
        <v>14</v>
      </c>
      <c r="C12" s="91" t="s">
        <v>96</v>
      </c>
      <c r="D12" s="93" t="s">
        <v>112</v>
      </c>
      <c r="E12" s="91" t="s">
        <v>29</v>
      </c>
      <c r="F12" s="91" t="s">
        <v>29</v>
      </c>
      <c r="G12" s="91" t="s">
        <v>29</v>
      </c>
      <c r="H12" s="91" t="s">
        <v>29</v>
      </c>
      <c r="I12" s="91" t="s">
        <v>115</v>
      </c>
      <c r="J12" s="91" t="s">
        <v>29</v>
      </c>
    </row>
    <row r="13" spans="1:10" x14ac:dyDescent="0.15">
      <c r="A13" s="87"/>
      <c r="B13" s="101"/>
      <c r="C13" s="91"/>
      <c r="D13" s="93"/>
      <c r="E13" s="91"/>
      <c r="F13" s="91"/>
      <c r="G13" s="91"/>
      <c r="H13" s="91"/>
      <c r="I13" s="91"/>
      <c r="J13" s="91"/>
    </row>
    <row r="14" spans="1:10" x14ac:dyDescent="0.15">
      <c r="A14" s="87"/>
      <c r="B14" s="95" t="s">
        <v>0</v>
      </c>
      <c r="C14" s="91" t="s">
        <v>96</v>
      </c>
      <c r="D14" s="93">
        <f>SUM(D6:D13)</f>
        <v>8446</v>
      </c>
      <c r="E14" s="91">
        <f>SUM(E6:E13)</f>
        <v>0</v>
      </c>
      <c r="F14" s="91">
        <f>SUM(F6:F13)</f>
        <v>1231</v>
      </c>
      <c r="G14" s="91">
        <f t="shared" ref="G14" si="0">SUM(G6:G13)</f>
        <v>215</v>
      </c>
      <c r="H14" s="91">
        <f>SUM(H6:H13)</f>
        <v>10454</v>
      </c>
      <c r="I14" s="91">
        <f>SUM(I6:I13)</f>
        <v>20346</v>
      </c>
      <c r="J14" s="91">
        <f>SUM(J6:J13)</f>
        <v>7934</v>
      </c>
    </row>
    <row r="15" spans="1:10" x14ac:dyDescent="0.15">
      <c r="A15" s="88"/>
      <c r="B15" s="96"/>
      <c r="C15" s="91"/>
      <c r="D15" s="99"/>
      <c r="E15" s="100"/>
      <c r="F15" s="100"/>
      <c r="G15" s="100"/>
      <c r="H15" s="100"/>
      <c r="I15" s="100"/>
      <c r="J15" s="100"/>
    </row>
    <row r="16" spans="1:10" x14ac:dyDescent="0.15">
      <c r="A16" s="102" t="s">
        <v>84</v>
      </c>
      <c r="B16" s="105" t="s">
        <v>15</v>
      </c>
      <c r="C16" s="94">
        <v>1789</v>
      </c>
      <c r="D16" s="92">
        <v>189670</v>
      </c>
      <c r="E16" s="94">
        <v>2087</v>
      </c>
      <c r="F16" s="94">
        <v>138377</v>
      </c>
      <c r="G16" s="94">
        <v>6257</v>
      </c>
      <c r="H16" s="94">
        <v>49430</v>
      </c>
      <c r="I16" s="91">
        <f>SUM(C16:H17)</f>
        <v>387610</v>
      </c>
      <c r="J16" s="94">
        <v>220519</v>
      </c>
    </row>
    <row r="17" spans="1:13" x14ac:dyDescent="0.15">
      <c r="A17" s="103"/>
      <c r="B17" s="106"/>
      <c r="C17" s="91"/>
      <c r="D17" s="93"/>
      <c r="E17" s="91"/>
      <c r="F17" s="91"/>
      <c r="G17" s="91"/>
      <c r="H17" s="91"/>
      <c r="I17" s="91"/>
      <c r="J17" s="91"/>
    </row>
    <row r="18" spans="1:13" x14ac:dyDescent="0.15">
      <c r="A18" s="103"/>
      <c r="B18" s="90" t="s">
        <v>16</v>
      </c>
      <c r="C18" s="91">
        <v>7509</v>
      </c>
      <c r="D18" s="93">
        <v>165787</v>
      </c>
      <c r="E18" s="91">
        <v>55550</v>
      </c>
      <c r="F18" s="91">
        <v>63444</v>
      </c>
      <c r="G18" s="91">
        <v>4264</v>
      </c>
      <c r="H18" s="91">
        <v>9259</v>
      </c>
      <c r="I18" s="91">
        <f>SUM(C18:H19)</f>
        <v>305813</v>
      </c>
      <c r="J18" s="91">
        <v>128620</v>
      </c>
    </row>
    <row r="19" spans="1:13" x14ac:dyDescent="0.15">
      <c r="A19" s="103"/>
      <c r="B19" s="90"/>
      <c r="C19" s="91"/>
      <c r="D19" s="93"/>
      <c r="E19" s="91"/>
      <c r="F19" s="91"/>
      <c r="G19" s="91"/>
      <c r="H19" s="91"/>
      <c r="I19" s="91"/>
      <c r="J19" s="91"/>
    </row>
    <row r="20" spans="1:13" x14ac:dyDescent="0.15">
      <c r="A20" s="103"/>
      <c r="B20" s="90" t="s">
        <v>0</v>
      </c>
      <c r="C20" s="91">
        <f>SUM(C16:C19)</f>
        <v>9298</v>
      </c>
      <c r="D20" s="93">
        <f>SUM(D16:D19)</f>
        <v>355457</v>
      </c>
      <c r="E20" s="91">
        <f>SUM(E16:E19)</f>
        <v>57637</v>
      </c>
      <c r="F20" s="91">
        <f t="shared" ref="F20:H20" si="1">SUM(F16:F19)</f>
        <v>201821</v>
      </c>
      <c r="G20" s="91">
        <f t="shared" si="1"/>
        <v>10521</v>
      </c>
      <c r="H20" s="91">
        <f t="shared" si="1"/>
        <v>58689</v>
      </c>
      <c r="I20" s="91">
        <f>SUM(I16:I19)</f>
        <v>693423</v>
      </c>
      <c r="J20" s="91">
        <f>SUM(J16:J19)</f>
        <v>349139</v>
      </c>
    </row>
    <row r="21" spans="1:13" x14ac:dyDescent="0.15">
      <c r="A21" s="104"/>
      <c r="B21" s="107"/>
      <c r="C21" s="100"/>
      <c r="D21" s="99"/>
      <c r="E21" s="100"/>
      <c r="F21" s="100"/>
      <c r="G21" s="100"/>
      <c r="H21" s="100"/>
      <c r="I21" s="100"/>
      <c r="J21" s="100"/>
    </row>
    <row r="22" spans="1:13" x14ac:dyDescent="0.15">
      <c r="A22" s="125" t="s">
        <v>98</v>
      </c>
      <c r="B22" s="89" t="s">
        <v>17</v>
      </c>
      <c r="C22" s="94" t="s">
        <v>29</v>
      </c>
      <c r="D22" s="92">
        <v>9584</v>
      </c>
      <c r="E22" s="94" t="s">
        <v>29</v>
      </c>
      <c r="F22" s="94">
        <v>24386</v>
      </c>
      <c r="G22" s="94" t="s">
        <v>29</v>
      </c>
      <c r="H22" s="94">
        <v>70</v>
      </c>
      <c r="I22" s="91">
        <f>SUM(C22:H23)</f>
        <v>34040</v>
      </c>
      <c r="J22" s="94">
        <v>22776</v>
      </c>
    </row>
    <row r="23" spans="1:13" x14ac:dyDescent="0.15">
      <c r="A23" s="126"/>
      <c r="B23" s="90"/>
      <c r="C23" s="91"/>
      <c r="D23" s="93"/>
      <c r="E23" s="91"/>
      <c r="F23" s="91"/>
      <c r="G23" s="91"/>
      <c r="H23" s="91"/>
      <c r="I23" s="91"/>
      <c r="J23" s="91"/>
      <c r="M23" s="81"/>
    </row>
    <row r="24" spans="1:13" x14ac:dyDescent="0.15">
      <c r="A24" s="126"/>
      <c r="B24" s="90" t="s">
        <v>18</v>
      </c>
      <c r="C24" s="91" t="s">
        <v>29</v>
      </c>
      <c r="D24" s="93">
        <v>49954</v>
      </c>
      <c r="E24" s="91">
        <v>10015</v>
      </c>
      <c r="F24" s="91">
        <v>21525</v>
      </c>
      <c r="G24" s="91">
        <v>70</v>
      </c>
      <c r="H24" s="91">
        <v>469</v>
      </c>
      <c r="I24" s="91">
        <f>SUM(C24:H25)</f>
        <v>82033</v>
      </c>
      <c r="J24" s="91">
        <v>32266</v>
      </c>
    </row>
    <row r="25" spans="1:13" x14ac:dyDescent="0.15">
      <c r="A25" s="126"/>
      <c r="B25" s="108"/>
      <c r="C25" s="109"/>
      <c r="D25" s="110"/>
      <c r="E25" s="109"/>
      <c r="F25" s="109"/>
      <c r="G25" s="109"/>
      <c r="H25" s="109"/>
      <c r="I25" s="91"/>
      <c r="J25" s="109"/>
    </row>
    <row r="26" spans="1:13" x14ac:dyDescent="0.15">
      <c r="A26" s="126"/>
      <c r="B26" s="59" t="s">
        <v>54</v>
      </c>
      <c r="C26" s="60">
        <v>5</v>
      </c>
      <c r="D26" s="61">
        <v>2891</v>
      </c>
      <c r="E26" s="62">
        <v>8449</v>
      </c>
      <c r="F26" s="60">
        <v>3231</v>
      </c>
      <c r="G26" s="60">
        <v>292</v>
      </c>
      <c r="H26" s="60">
        <v>68504</v>
      </c>
      <c r="I26" s="60">
        <f>SUM(C26:H26)</f>
        <v>83372</v>
      </c>
      <c r="J26" s="60">
        <v>38164</v>
      </c>
    </row>
    <row r="27" spans="1:13" x14ac:dyDescent="0.15">
      <c r="A27" s="126"/>
      <c r="B27" s="59" t="s">
        <v>55</v>
      </c>
      <c r="C27" s="60">
        <v>1</v>
      </c>
      <c r="D27" s="61">
        <v>793</v>
      </c>
      <c r="E27" s="62" t="s">
        <v>34</v>
      </c>
      <c r="F27" s="60">
        <v>1040</v>
      </c>
      <c r="G27" s="60">
        <v>65</v>
      </c>
      <c r="H27" s="60">
        <v>15181</v>
      </c>
      <c r="I27" s="60">
        <f t="shared" ref="I27:I30" si="2">SUM(C27:H27)</f>
        <v>17080</v>
      </c>
      <c r="J27" s="60">
        <v>6727</v>
      </c>
    </row>
    <row r="28" spans="1:13" x14ac:dyDescent="0.15">
      <c r="A28" s="126"/>
      <c r="B28" s="59" t="s">
        <v>56</v>
      </c>
      <c r="C28" s="60" t="s">
        <v>29</v>
      </c>
      <c r="D28" s="61">
        <v>24</v>
      </c>
      <c r="E28" s="62" t="s">
        <v>34</v>
      </c>
      <c r="F28" s="60">
        <v>845</v>
      </c>
      <c r="G28" s="60" t="s">
        <v>34</v>
      </c>
      <c r="H28" s="60">
        <v>556</v>
      </c>
      <c r="I28" s="60">
        <f t="shared" si="2"/>
        <v>1425</v>
      </c>
      <c r="J28" s="60">
        <v>126</v>
      </c>
    </row>
    <row r="29" spans="1:13" x14ac:dyDescent="0.15">
      <c r="A29" s="126"/>
      <c r="B29" s="59" t="s">
        <v>57</v>
      </c>
      <c r="C29" s="60">
        <v>2042</v>
      </c>
      <c r="D29" s="61">
        <v>5631</v>
      </c>
      <c r="E29" s="62">
        <v>4396</v>
      </c>
      <c r="F29" s="60">
        <v>4134</v>
      </c>
      <c r="G29" s="60">
        <v>10889</v>
      </c>
      <c r="H29" s="60">
        <v>53657</v>
      </c>
      <c r="I29" s="60">
        <f t="shared" si="2"/>
        <v>80749</v>
      </c>
      <c r="J29" s="60">
        <v>52759</v>
      </c>
    </row>
    <row r="30" spans="1:13" x14ac:dyDescent="0.15">
      <c r="A30" s="126"/>
      <c r="B30" s="63" t="s">
        <v>85</v>
      </c>
      <c r="C30" s="62">
        <v>256</v>
      </c>
      <c r="D30" s="64">
        <v>2772</v>
      </c>
      <c r="E30" s="62">
        <v>4829</v>
      </c>
      <c r="F30" s="62">
        <v>5638</v>
      </c>
      <c r="G30" s="62">
        <v>4627</v>
      </c>
      <c r="H30" s="62">
        <v>3907</v>
      </c>
      <c r="I30" s="60">
        <f t="shared" si="2"/>
        <v>22029</v>
      </c>
      <c r="J30" s="62">
        <v>11902</v>
      </c>
    </row>
    <row r="31" spans="1:13" x14ac:dyDescent="0.15">
      <c r="A31" s="126"/>
      <c r="B31" s="111" t="s">
        <v>59</v>
      </c>
      <c r="C31" s="91">
        <f>SUM(C26:C30)</f>
        <v>2304</v>
      </c>
      <c r="D31" s="93">
        <f>SUM(D26:D30)</f>
        <v>12111</v>
      </c>
      <c r="E31" s="91">
        <f>SUM(E26:E30)</f>
        <v>17674</v>
      </c>
      <c r="F31" s="91">
        <f t="shared" ref="F31:H31" si="3">SUM(F26:F30)</f>
        <v>14888</v>
      </c>
      <c r="G31" s="91">
        <f t="shared" si="3"/>
        <v>15873</v>
      </c>
      <c r="H31" s="91">
        <f t="shared" si="3"/>
        <v>141805</v>
      </c>
      <c r="I31" s="91">
        <f>SUM(C31:H32)</f>
        <v>204655</v>
      </c>
      <c r="J31" s="91">
        <f>SUM(J26:J30)</f>
        <v>109678</v>
      </c>
    </row>
    <row r="32" spans="1:13" x14ac:dyDescent="0.15">
      <c r="A32" s="126"/>
      <c r="B32" s="112"/>
      <c r="C32" s="109"/>
      <c r="D32" s="110"/>
      <c r="E32" s="109"/>
      <c r="F32" s="109"/>
      <c r="G32" s="109"/>
      <c r="H32" s="109"/>
      <c r="I32" s="109"/>
      <c r="J32" s="109"/>
    </row>
    <row r="33" spans="1:10" x14ac:dyDescent="0.15">
      <c r="A33" s="126"/>
      <c r="B33" s="115" t="s">
        <v>20</v>
      </c>
      <c r="C33" s="116" t="s">
        <v>29</v>
      </c>
      <c r="D33" s="117">
        <v>32430</v>
      </c>
      <c r="E33" s="116" t="s">
        <v>34</v>
      </c>
      <c r="F33" s="116">
        <v>15593</v>
      </c>
      <c r="G33" s="116" t="s">
        <v>29</v>
      </c>
      <c r="H33" s="116" t="s">
        <v>29</v>
      </c>
      <c r="I33" s="116">
        <f>SUM(C33:H34)</f>
        <v>48023</v>
      </c>
      <c r="J33" s="116">
        <v>26130</v>
      </c>
    </row>
    <row r="34" spans="1:10" x14ac:dyDescent="0.15">
      <c r="A34" s="126"/>
      <c r="B34" s="106"/>
      <c r="C34" s="91"/>
      <c r="D34" s="93"/>
      <c r="E34" s="91"/>
      <c r="F34" s="91"/>
      <c r="G34" s="91"/>
      <c r="H34" s="91"/>
      <c r="I34" s="91"/>
      <c r="J34" s="91"/>
    </row>
    <row r="35" spans="1:10" x14ac:dyDescent="0.15">
      <c r="A35" s="126"/>
      <c r="B35" s="106" t="s">
        <v>21</v>
      </c>
      <c r="C35" s="91" t="s">
        <v>96</v>
      </c>
      <c r="D35" s="91" t="s">
        <v>96</v>
      </c>
      <c r="E35" s="91" t="s">
        <v>96</v>
      </c>
      <c r="F35" s="91">
        <v>49502</v>
      </c>
      <c r="G35" s="91" t="s">
        <v>96</v>
      </c>
      <c r="H35" s="91" t="s">
        <v>96</v>
      </c>
      <c r="I35" s="91">
        <f t="shared" ref="I35" si="4">SUM(C35:H36)</f>
        <v>49502</v>
      </c>
      <c r="J35" s="91">
        <v>31431</v>
      </c>
    </row>
    <row r="36" spans="1:10" x14ac:dyDescent="0.15">
      <c r="A36" s="126"/>
      <c r="B36" s="106"/>
      <c r="C36" s="91"/>
      <c r="D36" s="91"/>
      <c r="E36" s="91"/>
      <c r="F36" s="91"/>
      <c r="G36" s="91"/>
      <c r="H36" s="91"/>
      <c r="I36" s="91"/>
      <c r="J36" s="91"/>
    </row>
    <row r="37" spans="1:10" x14ac:dyDescent="0.15">
      <c r="A37" s="126"/>
      <c r="B37" s="106" t="s">
        <v>22</v>
      </c>
      <c r="C37" s="91">
        <v>1858</v>
      </c>
      <c r="D37" s="93">
        <v>8814</v>
      </c>
      <c r="E37" s="91">
        <v>8169</v>
      </c>
      <c r="F37" s="91">
        <v>6815</v>
      </c>
      <c r="G37" s="91">
        <v>119820</v>
      </c>
      <c r="H37" s="91">
        <v>262816</v>
      </c>
      <c r="I37" s="91">
        <f t="shared" ref="I37" si="5">SUM(C37:H38)</f>
        <v>408292</v>
      </c>
      <c r="J37" s="91">
        <v>168893</v>
      </c>
    </row>
    <row r="38" spans="1:10" x14ac:dyDescent="0.15">
      <c r="A38" s="126"/>
      <c r="B38" s="106"/>
      <c r="C38" s="91"/>
      <c r="D38" s="93"/>
      <c r="E38" s="91"/>
      <c r="F38" s="91"/>
      <c r="G38" s="91"/>
      <c r="H38" s="91"/>
      <c r="I38" s="91"/>
      <c r="J38" s="91"/>
    </row>
    <row r="39" spans="1:10" x14ac:dyDescent="0.15">
      <c r="A39" s="126"/>
      <c r="B39" s="111" t="s">
        <v>24</v>
      </c>
      <c r="C39" s="91" t="s">
        <v>121</v>
      </c>
      <c r="D39" s="93">
        <v>238</v>
      </c>
      <c r="E39" s="91">
        <v>1048</v>
      </c>
      <c r="F39" s="91">
        <v>6154</v>
      </c>
      <c r="G39" s="91">
        <v>120</v>
      </c>
      <c r="H39" s="91">
        <v>316</v>
      </c>
      <c r="I39" s="91">
        <f t="shared" ref="I39" si="6">SUM(C39:H40)</f>
        <v>7876</v>
      </c>
      <c r="J39" s="91">
        <v>3875</v>
      </c>
    </row>
    <row r="40" spans="1:10" x14ac:dyDescent="0.15">
      <c r="A40" s="126"/>
      <c r="B40" s="111"/>
      <c r="C40" s="91"/>
      <c r="D40" s="93"/>
      <c r="E40" s="91"/>
      <c r="F40" s="91"/>
      <c r="G40" s="91"/>
      <c r="H40" s="91"/>
      <c r="I40" s="91"/>
      <c r="J40" s="91"/>
    </row>
    <row r="41" spans="1:10" x14ac:dyDescent="0.15">
      <c r="A41" s="126"/>
      <c r="B41" s="106" t="s">
        <v>0</v>
      </c>
      <c r="C41" s="91">
        <f>SUM(C22:C25,C31,C33:C40)</f>
        <v>4162</v>
      </c>
      <c r="D41" s="91">
        <f>SUM(D22:D25,D31,D33:D40)</f>
        <v>113131</v>
      </c>
      <c r="E41" s="91">
        <f t="shared" ref="E41:J41" si="7">SUM(E22:E25,E31,E33:E40)</f>
        <v>36906</v>
      </c>
      <c r="F41" s="91">
        <f t="shared" si="7"/>
        <v>138863</v>
      </c>
      <c r="G41" s="91">
        <f t="shared" si="7"/>
        <v>135883</v>
      </c>
      <c r="H41" s="91">
        <f t="shared" si="7"/>
        <v>405476</v>
      </c>
      <c r="I41" s="91">
        <f>SUM(I22:I25,I31,I33:I40)</f>
        <v>834421</v>
      </c>
      <c r="J41" s="91">
        <f t="shared" si="7"/>
        <v>395049</v>
      </c>
    </row>
    <row r="42" spans="1:10" x14ac:dyDescent="0.15">
      <c r="A42" s="127"/>
      <c r="B42" s="118"/>
      <c r="C42" s="100"/>
      <c r="D42" s="100"/>
      <c r="E42" s="100"/>
      <c r="F42" s="100"/>
      <c r="G42" s="100"/>
      <c r="H42" s="100"/>
      <c r="I42" s="100"/>
      <c r="J42" s="100"/>
    </row>
    <row r="43" spans="1:10" x14ac:dyDescent="0.15">
      <c r="A43" s="120" t="s">
        <v>25</v>
      </c>
      <c r="B43" s="121"/>
      <c r="C43" s="94">
        <f t="shared" ref="C43" si="8">SUM(C14,C20,C41)</f>
        <v>13460</v>
      </c>
      <c r="D43" s="94">
        <f>SUM(D14,D20,D41)</f>
        <v>477034</v>
      </c>
      <c r="E43" s="92">
        <f t="shared" ref="E43:J43" si="9">SUM(E14,E20,E41)</f>
        <v>94543</v>
      </c>
      <c r="F43" s="92">
        <f t="shared" si="9"/>
        <v>341915</v>
      </c>
      <c r="G43" s="92">
        <f t="shared" si="9"/>
        <v>146619</v>
      </c>
      <c r="H43" s="92">
        <f t="shared" si="9"/>
        <v>474619</v>
      </c>
      <c r="I43" s="92">
        <f>SUM(I14,I20,I41)</f>
        <v>1548190</v>
      </c>
      <c r="J43" s="94">
        <f t="shared" si="9"/>
        <v>752122</v>
      </c>
    </row>
    <row r="44" spans="1:10" x14ac:dyDescent="0.15">
      <c r="A44" s="122"/>
      <c r="B44" s="123"/>
      <c r="C44" s="100"/>
      <c r="D44" s="100"/>
      <c r="E44" s="99"/>
      <c r="F44" s="99"/>
      <c r="G44" s="99"/>
      <c r="H44" s="99"/>
      <c r="I44" s="99"/>
      <c r="J44" s="100"/>
    </row>
    <row r="45" spans="1:10" x14ac:dyDescent="0.15">
      <c r="A45" s="120" t="s">
        <v>60</v>
      </c>
      <c r="B45" s="121"/>
      <c r="C45" s="94" t="s">
        <v>30</v>
      </c>
      <c r="D45" s="93" t="s">
        <v>30</v>
      </c>
      <c r="E45" s="94" t="s">
        <v>30</v>
      </c>
      <c r="F45" s="94" t="s">
        <v>30</v>
      </c>
      <c r="G45" s="94">
        <v>7115</v>
      </c>
      <c r="H45" s="94">
        <v>86</v>
      </c>
      <c r="I45" s="94">
        <f>G45+H45</f>
        <v>7201</v>
      </c>
      <c r="J45" s="94">
        <v>1245</v>
      </c>
    </row>
    <row r="46" spans="1:10" x14ac:dyDescent="0.15">
      <c r="A46" s="122"/>
      <c r="B46" s="123"/>
      <c r="C46" s="100"/>
      <c r="D46" s="99"/>
      <c r="E46" s="100"/>
      <c r="F46" s="100"/>
      <c r="G46" s="100"/>
      <c r="H46" s="100"/>
      <c r="I46" s="100"/>
      <c r="J46" s="100"/>
    </row>
    <row r="47" spans="1:10" x14ac:dyDescent="0.15">
      <c r="A47" s="67"/>
      <c r="B47" s="68"/>
      <c r="C47" s="69" t="s">
        <v>26</v>
      </c>
      <c r="D47" s="67"/>
      <c r="E47" s="67"/>
      <c r="F47" s="67"/>
      <c r="G47" s="67"/>
      <c r="H47" s="67"/>
      <c r="I47" s="67"/>
      <c r="J47" s="67"/>
    </row>
    <row r="48" spans="1:10" x14ac:dyDescent="0.15">
      <c r="A48" s="44"/>
      <c r="B48" s="70"/>
      <c r="C48" s="71" t="s">
        <v>27</v>
      </c>
      <c r="D48" s="44"/>
      <c r="E48" s="44"/>
      <c r="F48" s="44"/>
      <c r="G48" s="44"/>
      <c r="H48" s="44"/>
      <c r="I48" s="44"/>
      <c r="J48" s="72"/>
    </row>
    <row r="49" spans="1:10" x14ac:dyDescent="0.15">
      <c r="A49" s="73"/>
      <c r="B49" s="73"/>
      <c r="C49" s="74" t="s">
        <v>28</v>
      </c>
      <c r="D49" s="73"/>
      <c r="E49" s="73"/>
      <c r="F49" s="73"/>
      <c r="G49" s="73"/>
      <c r="H49" s="73"/>
      <c r="I49" s="73"/>
      <c r="J49" s="72"/>
    </row>
  </sheetData>
  <mergeCells count="167">
    <mergeCell ref="A1:J1"/>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 ref="D10:D11"/>
    <mergeCell ref="E10:E11"/>
    <mergeCell ref="F10:F11"/>
    <mergeCell ref="G10:G11"/>
    <mergeCell ref="H10:H11"/>
    <mergeCell ref="I10:I11"/>
    <mergeCell ref="J10:J11"/>
    <mergeCell ref="H12:H13"/>
    <mergeCell ref="I12:I13"/>
    <mergeCell ref="J12:J13"/>
    <mergeCell ref="B14:B15"/>
    <mergeCell ref="C14:C15"/>
    <mergeCell ref="D14:D15"/>
    <mergeCell ref="E14:E15"/>
    <mergeCell ref="F14:F15"/>
    <mergeCell ref="G14:G15"/>
    <mergeCell ref="H14:H15"/>
    <mergeCell ref="B12:B13"/>
    <mergeCell ref="C12:C13"/>
    <mergeCell ref="D12:D13"/>
    <mergeCell ref="E12:E13"/>
    <mergeCell ref="F12:F13"/>
    <mergeCell ref="G12:G13"/>
    <mergeCell ref="I14:I15"/>
    <mergeCell ref="J14:J15"/>
    <mergeCell ref="A16:A21"/>
    <mergeCell ref="B16:B17"/>
    <mergeCell ref="C16:C17"/>
    <mergeCell ref="D16:D17"/>
    <mergeCell ref="E16:E17"/>
    <mergeCell ref="F16:F17"/>
    <mergeCell ref="G16:G17"/>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D20:D21"/>
    <mergeCell ref="E20:E21"/>
    <mergeCell ref="F20:F21"/>
    <mergeCell ref="G20:G21"/>
    <mergeCell ref="H20:H21"/>
    <mergeCell ref="I20:I21"/>
    <mergeCell ref="J20:J21"/>
    <mergeCell ref="G22:G23"/>
    <mergeCell ref="H22:H23"/>
    <mergeCell ref="I22:I23"/>
    <mergeCell ref="J22:J23"/>
    <mergeCell ref="B24:B25"/>
    <mergeCell ref="C24:C25"/>
    <mergeCell ref="D24:D25"/>
    <mergeCell ref="E24:E25"/>
    <mergeCell ref="F24:F25"/>
    <mergeCell ref="G24:G25"/>
    <mergeCell ref="B22:B23"/>
    <mergeCell ref="C22:C23"/>
    <mergeCell ref="D22:D23"/>
    <mergeCell ref="E22:E23"/>
    <mergeCell ref="F22:F23"/>
    <mergeCell ref="H24:H25"/>
    <mergeCell ref="I24:I25"/>
    <mergeCell ref="J24:J25"/>
    <mergeCell ref="B31:B32"/>
    <mergeCell ref="C31:C32"/>
    <mergeCell ref="D31:D32"/>
    <mergeCell ref="E31:E32"/>
    <mergeCell ref="F31:F32"/>
    <mergeCell ref="G31:G32"/>
    <mergeCell ref="H31:H32"/>
    <mergeCell ref="I31:I32"/>
    <mergeCell ref="J31:J32"/>
    <mergeCell ref="B33:B34"/>
    <mergeCell ref="C33:C34"/>
    <mergeCell ref="D33:D34"/>
    <mergeCell ref="E33:E34"/>
    <mergeCell ref="F33:F34"/>
    <mergeCell ref="G33:G34"/>
    <mergeCell ref="H33:H34"/>
    <mergeCell ref="I33:I34"/>
    <mergeCell ref="J33:J34"/>
    <mergeCell ref="B35:B36"/>
    <mergeCell ref="C35:C36"/>
    <mergeCell ref="D35:D36"/>
    <mergeCell ref="E35:E36"/>
    <mergeCell ref="F35:F36"/>
    <mergeCell ref="G35:G36"/>
    <mergeCell ref="H35:H36"/>
    <mergeCell ref="I35:I36"/>
    <mergeCell ref="J35:J36"/>
    <mergeCell ref="F37:F38"/>
    <mergeCell ref="G37:G38"/>
    <mergeCell ref="H37:H38"/>
    <mergeCell ref="I37:I38"/>
    <mergeCell ref="J37:J38"/>
    <mergeCell ref="B39:B40"/>
    <mergeCell ref="C39:C40"/>
    <mergeCell ref="D39:D40"/>
    <mergeCell ref="E39:E40"/>
    <mergeCell ref="F39:F40"/>
    <mergeCell ref="B37:B38"/>
    <mergeCell ref="C37:C38"/>
    <mergeCell ref="D37:D38"/>
    <mergeCell ref="E37:E38"/>
    <mergeCell ref="G39:G40"/>
    <mergeCell ref="H39:H40"/>
    <mergeCell ref="I39:I40"/>
    <mergeCell ref="J39:J40"/>
    <mergeCell ref="B41:B42"/>
    <mergeCell ref="C41:C42"/>
    <mergeCell ref="D41:D42"/>
    <mergeCell ref="E41:E42"/>
    <mergeCell ref="F41:F42"/>
    <mergeCell ref="G41:G42"/>
    <mergeCell ref="H41:H42"/>
    <mergeCell ref="I41:I42"/>
    <mergeCell ref="J41:J42"/>
    <mergeCell ref="A43:B44"/>
    <mergeCell ref="C43:C44"/>
    <mergeCell ref="D43:D44"/>
    <mergeCell ref="E43:E44"/>
    <mergeCell ref="F43:F44"/>
    <mergeCell ref="G43:G44"/>
    <mergeCell ref="H43:H44"/>
    <mergeCell ref="A22:A42"/>
    <mergeCell ref="J45:J46"/>
    <mergeCell ref="I43:I44"/>
    <mergeCell ref="J43:J44"/>
    <mergeCell ref="A45:B46"/>
    <mergeCell ref="C45:C46"/>
    <mergeCell ref="D45:D46"/>
    <mergeCell ref="E45:E46"/>
    <mergeCell ref="F45:F46"/>
    <mergeCell ref="G45:G46"/>
    <mergeCell ref="H45:H46"/>
    <mergeCell ref="I45:I46"/>
  </mergeCells>
  <phoneticPr fontId="3"/>
  <pageMargins left="0.51181102362204722" right="0.5118110236220472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52"/>
  <sheetViews>
    <sheetView zoomScaleNormal="100" zoomScaleSheetLayoutView="90" workbookViewId="0">
      <selection sqref="A1:J1"/>
    </sheetView>
  </sheetViews>
  <sheetFormatPr defaultRowHeight="13.5" x14ac:dyDescent="0.15"/>
  <cols>
    <col min="1" max="1" width="4.625" style="1" customWidth="1"/>
    <col min="2" max="2" width="18.125" style="1" customWidth="1"/>
    <col min="3" max="10" width="8.625" style="1" customWidth="1"/>
    <col min="11" max="16384" width="9" style="21"/>
  </cols>
  <sheetData>
    <row r="1" spans="1:10" ht="17.25" x14ac:dyDescent="0.15">
      <c r="A1" s="82" t="s">
        <v>126</v>
      </c>
      <c r="B1" s="82"/>
      <c r="C1" s="82"/>
      <c r="D1" s="82"/>
      <c r="E1" s="82"/>
      <c r="F1" s="82"/>
      <c r="G1" s="82"/>
      <c r="H1" s="82"/>
      <c r="I1" s="82"/>
      <c r="J1" s="82"/>
    </row>
    <row r="2" spans="1:10" x14ac:dyDescent="0.15">
      <c r="A2" s="5"/>
      <c r="B2" s="5"/>
      <c r="C2" s="5"/>
      <c r="D2" s="5"/>
      <c r="E2" s="5"/>
      <c r="F2" s="5"/>
      <c r="G2" s="5"/>
      <c r="H2" s="5"/>
      <c r="I2" s="2" t="s">
        <v>1</v>
      </c>
      <c r="J2" s="26"/>
    </row>
    <row r="3" spans="1:10" ht="13.5" customHeight="1" x14ac:dyDescent="0.15">
      <c r="A3" s="16"/>
      <c r="B3" s="22"/>
      <c r="C3" s="15" t="s">
        <v>2</v>
      </c>
      <c r="D3" s="13"/>
      <c r="E3" s="13"/>
      <c r="F3" s="13"/>
      <c r="G3" s="13"/>
      <c r="H3" s="13"/>
      <c r="I3" s="14"/>
      <c r="J3" s="164" t="s">
        <v>3</v>
      </c>
    </row>
    <row r="4" spans="1:10" x14ac:dyDescent="0.15">
      <c r="A4" s="10"/>
      <c r="B4" s="12"/>
      <c r="C4" s="25" t="s">
        <v>4</v>
      </c>
      <c r="D4" s="11" t="s">
        <v>32</v>
      </c>
      <c r="E4" s="25" t="s">
        <v>5</v>
      </c>
      <c r="F4" s="25" t="s">
        <v>6</v>
      </c>
      <c r="G4" s="25" t="s">
        <v>7</v>
      </c>
      <c r="H4" s="25" t="s">
        <v>8</v>
      </c>
      <c r="I4" s="25" t="s">
        <v>9</v>
      </c>
      <c r="J4" s="165"/>
    </row>
    <row r="5" spans="1:10" ht="13.5" customHeight="1" x14ac:dyDescent="0.15">
      <c r="A5" s="10"/>
      <c r="B5" s="9"/>
      <c r="C5" s="24"/>
      <c r="D5" s="23"/>
      <c r="E5" s="24"/>
      <c r="F5" s="24"/>
      <c r="G5" s="24"/>
      <c r="H5" s="24"/>
      <c r="I5" s="24"/>
      <c r="J5" s="166"/>
    </row>
    <row r="6" spans="1:10" ht="13.5" customHeight="1" x14ac:dyDescent="0.15">
      <c r="A6" s="168" t="s">
        <v>10</v>
      </c>
      <c r="B6" s="171" t="s">
        <v>11</v>
      </c>
      <c r="C6" s="91" t="s">
        <v>96</v>
      </c>
      <c r="D6" s="143">
        <v>852</v>
      </c>
      <c r="E6" s="130" t="s">
        <v>29</v>
      </c>
      <c r="F6" s="130">
        <v>297</v>
      </c>
      <c r="G6" s="130" t="s">
        <v>31</v>
      </c>
      <c r="H6" s="130">
        <v>8609</v>
      </c>
      <c r="I6" s="130">
        <f>SUM(C6:H7)</f>
        <v>9758</v>
      </c>
      <c r="J6" s="130">
        <v>2943</v>
      </c>
    </row>
    <row r="7" spans="1:10" ht="13.5" customHeight="1" x14ac:dyDescent="0.15">
      <c r="A7" s="169"/>
      <c r="B7" s="160"/>
      <c r="C7" s="91"/>
      <c r="D7" s="145"/>
      <c r="E7" s="132"/>
      <c r="F7" s="132"/>
      <c r="G7" s="132"/>
      <c r="H7" s="132"/>
      <c r="I7" s="132"/>
      <c r="J7" s="132"/>
    </row>
    <row r="8" spans="1:10" ht="13.5" customHeight="1" x14ac:dyDescent="0.15">
      <c r="A8" s="169"/>
      <c r="B8" s="160" t="s">
        <v>12</v>
      </c>
      <c r="C8" s="91" t="s">
        <v>96</v>
      </c>
      <c r="D8" s="145">
        <v>6899</v>
      </c>
      <c r="E8" s="132" t="s">
        <v>29</v>
      </c>
      <c r="F8" s="132">
        <v>424</v>
      </c>
      <c r="G8" s="132">
        <v>109</v>
      </c>
      <c r="H8" s="132">
        <v>1596</v>
      </c>
      <c r="I8" s="132">
        <f>SUM(C8:H9)</f>
        <v>9028</v>
      </c>
      <c r="J8" s="132">
        <v>4455</v>
      </c>
    </row>
    <row r="9" spans="1:10" ht="13.5" customHeight="1" x14ac:dyDescent="0.15">
      <c r="A9" s="169"/>
      <c r="B9" s="160"/>
      <c r="C9" s="91"/>
      <c r="D9" s="145"/>
      <c r="E9" s="132"/>
      <c r="F9" s="132"/>
      <c r="G9" s="132"/>
      <c r="H9" s="132"/>
      <c r="I9" s="132"/>
      <c r="J9" s="132"/>
    </row>
    <row r="10" spans="1:10" ht="13.5" customHeight="1" x14ac:dyDescent="0.15">
      <c r="A10" s="169"/>
      <c r="B10" s="160" t="s">
        <v>13</v>
      </c>
      <c r="C10" s="91" t="s">
        <v>96</v>
      </c>
      <c r="D10" s="145">
        <v>880</v>
      </c>
      <c r="E10" s="132" t="s">
        <v>29</v>
      </c>
      <c r="F10" s="132">
        <v>360</v>
      </c>
      <c r="G10" s="132">
        <v>57</v>
      </c>
      <c r="H10" s="132" t="s">
        <v>31</v>
      </c>
      <c r="I10" s="132">
        <f>SUM(C10:H11)</f>
        <v>1297</v>
      </c>
      <c r="J10" s="132">
        <v>533</v>
      </c>
    </row>
    <row r="11" spans="1:10" ht="13.5" customHeight="1" x14ac:dyDescent="0.15">
      <c r="A11" s="169"/>
      <c r="B11" s="160"/>
      <c r="C11" s="91"/>
      <c r="D11" s="145"/>
      <c r="E11" s="132"/>
      <c r="F11" s="132"/>
      <c r="G11" s="132"/>
      <c r="H11" s="132"/>
      <c r="I11" s="132"/>
      <c r="J11" s="132"/>
    </row>
    <row r="12" spans="1:10" ht="13.5" customHeight="1" x14ac:dyDescent="0.15">
      <c r="A12" s="169"/>
      <c r="B12" s="167" t="s">
        <v>14</v>
      </c>
      <c r="C12" s="91" t="s">
        <v>96</v>
      </c>
      <c r="D12" s="145">
        <v>4</v>
      </c>
      <c r="E12" s="132" t="s">
        <v>29</v>
      </c>
      <c r="F12" s="132" t="s">
        <v>29</v>
      </c>
      <c r="G12" s="132" t="s">
        <v>29</v>
      </c>
      <c r="H12" s="132" t="s">
        <v>29</v>
      </c>
      <c r="I12" s="91">
        <f>SUM(C12:H13)</f>
        <v>4</v>
      </c>
      <c r="J12" s="132" t="s">
        <v>29</v>
      </c>
    </row>
    <row r="13" spans="1:10" x14ac:dyDescent="0.15">
      <c r="A13" s="169"/>
      <c r="B13" s="167"/>
      <c r="C13" s="91"/>
      <c r="D13" s="145"/>
      <c r="E13" s="132"/>
      <c r="F13" s="132"/>
      <c r="G13" s="132"/>
      <c r="H13" s="132"/>
      <c r="I13" s="91"/>
      <c r="J13" s="132"/>
    </row>
    <row r="14" spans="1:10" ht="13.5" customHeight="1" x14ac:dyDescent="0.15">
      <c r="A14" s="169"/>
      <c r="B14" s="162" t="s">
        <v>0</v>
      </c>
      <c r="C14" s="91" t="s">
        <v>96</v>
      </c>
      <c r="D14" s="145">
        <f>SUM(D6:D13)</f>
        <v>8635</v>
      </c>
      <c r="E14" s="132">
        <f>SUM(E6:E13)</f>
        <v>0</v>
      </c>
      <c r="F14" s="132">
        <f>SUM(F6:F13)</f>
        <v>1081</v>
      </c>
      <c r="G14" s="132">
        <f t="shared" ref="G14" si="0">SUM(G6:G13)</f>
        <v>166</v>
      </c>
      <c r="H14" s="132">
        <f>SUM(H6:H13)</f>
        <v>10205</v>
      </c>
      <c r="I14" s="132">
        <f>SUM(I6:I13)</f>
        <v>20087</v>
      </c>
      <c r="J14" s="132">
        <f>SUM(J6:J13)</f>
        <v>7931</v>
      </c>
    </row>
    <row r="15" spans="1:10" ht="13.5" customHeight="1" x14ac:dyDescent="0.15">
      <c r="A15" s="170"/>
      <c r="B15" s="163"/>
      <c r="C15" s="91"/>
      <c r="D15" s="144"/>
      <c r="E15" s="131"/>
      <c r="F15" s="131"/>
      <c r="G15" s="131"/>
      <c r="H15" s="131"/>
      <c r="I15" s="131"/>
      <c r="J15" s="131"/>
    </row>
    <row r="16" spans="1:10" ht="13.5" customHeight="1" x14ac:dyDescent="0.15">
      <c r="A16" s="155" t="s">
        <v>19</v>
      </c>
      <c r="B16" s="158" t="s">
        <v>15</v>
      </c>
      <c r="C16" s="130">
        <v>1806</v>
      </c>
      <c r="D16" s="143">
        <v>193199</v>
      </c>
      <c r="E16" s="130">
        <v>2705</v>
      </c>
      <c r="F16" s="130">
        <v>148583</v>
      </c>
      <c r="G16" s="130">
        <v>5421</v>
      </c>
      <c r="H16" s="130">
        <v>45722</v>
      </c>
      <c r="I16" s="130">
        <f>SUM(C16:H17)</f>
        <v>397436</v>
      </c>
      <c r="J16" s="130">
        <v>222295</v>
      </c>
    </row>
    <row r="17" spans="1:10" ht="13.5" customHeight="1" x14ac:dyDescent="0.15">
      <c r="A17" s="156"/>
      <c r="B17" s="159"/>
      <c r="C17" s="132"/>
      <c r="D17" s="145"/>
      <c r="E17" s="132"/>
      <c r="F17" s="132"/>
      <c r="G17" s="132"/>
      <c r="H17" s="132"/>
      <c r="I17" s="132"/>
      <c r="J17" s="132"/>
    </row>
    <row r="18" spans="1:10" ht="13.5" customHeight="1" x14ac:dyDescent="0.15">
      <c r="A18" s="156"/>
      <c r="B18" s="160" t="s">
        <v>16</v>
      </c>
      <c r="C18" s="132">
        <v>8603</v>
      </c>
      <c r="D18" s="145">
        <v>173823</v>
      </c>
      <c r="E18" s="132">
        <v>41247</v>
      </c>
      <c r="F18" s="132">
        <v>62043</v>
      </c>
      <c r="G18" s="132">
        <v>3547</v>
      </c>
      <c r="H18" s="132">
        <v>8905</v>
      </c>
      <c r="I18" s="132">
        <f>SUM(C18:H19)</f>
        <v>298168</v>
      </c>
      <c r="J18" s="132">
        <v>133466</v>
      </c>
    </row>
    <row r="19" spans="1:10" ht="13.5" customHeight="1" x14ac:dyDescent="0.15">
      <c r="A19" s="156"/>
      <c r="B19" s="160"/>
      <c r="C19" s="132"/>
      <c r="D19" s="145"/>
      <c r="E19" s="132"/>
      <c r="F19" s="132"/>
      <c r="G19" s="132"/>
      <c r="H19" s="132"/>
      <c r="I19" s="132"/>
      <c r="J19" s="132"/>
    </row>
    <row r="20" spans="1:10" ht="13.5" customHeight="1" x14ac:dyDescent="0.15">
      <c r="A20" s="156"/>
      <c r="B20" s="160" t="s">
        <v>0</v>
      </c>
      <c r="C20" s="132">
        <f>SUM(C16:C19)</f>
        <v>10409</v>
      </c>
      <c r="D20" s="145">
        <f>SUM(D16:D19)</f>
        <v>367022</v>
      </c>
      <c r="E20" s="132">
        <f>SUM(E16:E19)</f>
        <v>43952</v>
      </c>
      <c r="F20" s="132">
        <f t="shared" ref="F20:H20" si="1">SUM(F16:F19)</f>
        <v>210626</v>
      </c>
      <c r="G20" s="132">
        <f t="shared" si="1"/>
        <v>8968</v>
      </c>
      <c r="H20" s="132">
        <f t="shared" si="1"/>
        <v>54627</v>
      </c>
      <c r="I20" s="132">
        <f>SUM(I16:I19)</f>
        <v>695604</v>
      </c>
      <c r="J20" s="132">
        <f>SUM(J16:J19)</f>
        <v>355761</v>
      </c>
    </row>
    <row r="21" spans="1:10" ht="13.5" customHeight="1" x14ac:dyDescent="0.15">
      <c r="A21" s="157"/>
      <c r="B21" s="161"/>
      <c r="C21" s="131"/>
      <c r="D21" s="144"/>
      <c r="E21" s="131"/>
      <c r="F21" s="131"/>
      <c r="G21" s="131"/>
      <c r="H21" s="131"/>
      <c r="I21" s="131"/>
      <c r="J21" s="131"/>
    </row>
    <row r="22" spans="1:10" ht="13.5" customHeight="1" x14ac:dyDescent="0.15">
      <c r="A22" s="134" t="s">
        <v>23</v>
      </c>
      <c r="B22" s="154" t="s">
        <v>17</v>
      </c>
      <c r="C22" s="130" t="s">
        <v>29</v>
      </c>
      <c r="D22" s="143">
        <v>11922</v>
      </c>
      <c r="E22" s="130" t="s">
        <v>29</v>
      </c>
      <c r="F22" s="130">
        <v>27881</v>
      </c>
      <c r="G22" s="130" t="s">
        <v>29</v>
      </c>
      <c r="H22" s="130">
        <v>345</v>
      </c>
      <c r="I22" s="130">
        <f>SUM(C22:H23)</f>
        <v>40148</v>
      </c>
      <c r="J22" s="130">
        <v>24752</v>
      </c>
    </row>
    <row r="23" spans="1:10" x14ac:dyDescent="0.15">
      <c r="A23" s="135"/>
      <c r="B23" s="151"/>
      <c r="C23" s="132"/>
      <c r="D23" s="145"/>
      <c r="E23" s="132"/>
      <c r="F23" s="132"/>
      <c r="G23" s="132"/>
      <c r="H23" s="132"/>
      <c r="I23" s="132"/>
      <c r="J23" s="132"/>
    </row>
    <row r="24" spans="1:10" ht="13.5" customHeight="1" x14ac:dyDescent="0.15">
      <c r="A24" s="135"/>
      <c r="B24" s="151" t="s">
        <v>18</v>
      </c>
      <c r="C24" s="132" t="s">
        <v>29</v>
      </c>
      <c r="D24" s="145">
        <v>52334</v>
      </c>
      <c r="E24" s="132">
        <v>7030</v>
      </c>
      <c r="F24" s="132">
        <v>25387</v>
      </c>
      <c r="G24" s="132">
        <v>125</v>
      </c>
      <c r="H24" s="132">
        <v>318</v>
      </c>
      <c r="I24" s="132">
        <f>SUM(C24:H25)</f>
        <v>85194</v>
      </c>
      <c r="J24" s="184">
        <v>37530</v>
      </c>
    </row>
    <row r="25" spans="1:10" x14ac:dyDescent="0.15">
      <c r="A25" s="135"/>
      <c r="B25" s="152"/>
      <c r="C25" s="146"/>
      <c r="D25" s="153"/>
      <c r="E25" s="146"/>
      <c r="F25" s="146"/>
      <c r="G25" s="146"/>
      <c r="H25" s="146"/>
      <c r="I25" s="146"/>
      <c r="J25" s="185"/>
    </row>
    <row r="26" spans="1:10" s="43" customFormat="1" x14ac:dyDescent="0.15">
      <c r="A26" s="135"/>
      <c r="B26" s="59" t="s">
        <v>54</v>
      </c>
      <c r="C26" s="60">
        <v>10</v>
      </c>
      <c r="D26" s="61">
        <v>2953</v>
      </c>
      <c r="E26" s="80">
        <v>7458</v>
      </c>
      <c r="F26" s="60">
        <v>2810</v>
      </c>
      <c r="G26" s="60">
        <v>317</v>
      </c>
      <c r="H26" s="60">
        <v>73011</v>
      </c>
      <c r="I26" s="60">
        <f>SUM(C26:H26)</f>
        <v>86559</v>
      </c>
      <c r="J26" s="60">
        <v>32617</v>
      </c>
    </row>
    <row r="27" spans="1:10" s="43" customFormat="1" x14ac:dyDescent="0.15">
      <c r="A27" s="135"/>
      <c r="B27" s="59" t="s">
        <v>55</v>
      </c>
      <c r="C27" s="60">
        <v>3</v>
      </c>
      <c r="D27" s="61">
        <v>636</v>
      </c>
      <c r="E27" s="80" t="s">
        <v>115</v>
      </c>
      <c r="F27" s="60">
        <v>935</v>
      </c>
      <c r="G27" s="60">
        <v>87</v>
      </c>
      <c r="H27" s="60">
        <v>17417</v>
      </c>
      <c r="I27" s="60">
        <f t="shared" ref="I27:I30" si="2">SUM(C27:H27)</f>
        <v>19078</v>
      </c>
      <c r="J27" s="60">
        <v>7778</v>
      </c>
    </row>
    <row r="28" spans="1:10" s="43" customFormat="1" x14ac:dyDescent="0.15">
      <c r="A28" s="135"/>
      <c r="B28" s="59" t="s">
        <v>56</v>
      </c>
      <c r="C28" s="60" t="s">
        <v>29</v>
      </c>
      <c r="D28" s="61">
        <v>43</v>
      </c>
      <c r="E28" s="80" t="s">
        <v>115</v>
      </c>
      <c r="F28" s="60">
        <v>766</v>
      </c>
      <c r="G28" s="60">
        <v>4</v>
      </c>
      <c r="H28" s="60">
        <v>178</v>
      </c>
      <c r="I28" s="60">
        <f t="shared" si="2"/>
        <v>991</v>
      </c>
      <c r="J28" s="60">
        <v>197</v>
      </c>
    </row>
    <row r="29" spans="1:10" s="43" customFormat="1" x14ac:dyDescent="0.15">
      <c r="A29" s="135"/>
      <c r="B29" s="59" t="s">
        <v>57</v>
      </c>
      <c r="C29" s="60">
        <v>2955</v>
      </c>
      <c r="D29" s="61">
        <v>5984</v>
      </c>
      <c r="E29" s="80">
        <v>3587</v>
      </c>
      <c r="F29" s="60">
        <v>6441</v>
      </c>
      <c r="G29" s="60">
        <v>8253</v>
      </c>
      <c r="H29" s="60">
        <v>63233</v>
      </c>
      <c r="I29" s="60">
        <f t="shared" si="2"/>
        <v>90453</v>
      </c>
      <c r="J29" s="60">
        <v>50974</v>
      </c>
    </row>
    <row r="30" spans="1:10" s="43" customFormat="1" x14ac:dyDescent="0.15">
      <c r="A30" s="135"/>
      <c r="B30" s="63" t="s">
        <v>58</v>
      </c>
      <c r="C30" s="80">
        <v>163</v>
      </c>
      <c r="D30" s="79">
        <v>3957</v>
      </c>
      <c r="E30" s="80">
        <v>2520</v>
      </c>
      <c r="F30" s="80">
        <v>5902</v>
      </c>
      <c r="G30" s="80">
        <v>4530</v>
      </c>
      <c r="H30" s="80">
        <v>6253</v>
      </c>
      <c r="I30" s="60">
        <f t="shared" si="2"/>
        <v>23325</v>
      </c>
      <c r="J30" s="80">
        <v>13952</v>
      </c>
    </row>
    <row r="31" spans="1:10" ht="13.5" customHeight="1" x14ac:dyDescent="0.15">
      <c r="A31" s="135"/>
      <c r="B31" s="111" t="s">
        <v>59</v>
      </c>
      <c r="C31" s="132">
        <f>SUM(C26:C30)</f>
        <v>3131</v>
      </c>
      <c r="D31" s="145">
        <f>SUM(D26:D30)</f>
        <v>13573</v>
      </c>
      <c r="E31" s="132">
        <f>SUM(E26:E30)</f>
        <v>13565</v>
      </c>
      <c r="F31" s="132">
        <f t="shared" ref="F31:H31" si="3">SUM(F26:F30)</f>
        <v>16854</v>
      </c>
      <c r="G31" s="132">
        <f t="shared" si="3"/>
        <v>13191</v>
      </c>
      <c r="H31" s="132">
        <f t="shared" si="3"/>
        <v>160092</v>
      </c>
      <c r="I31" s="132">
        <f>SUM(C31:H32)</f>
        <v>220406</v>
      </c>
      <c r="J31" s="132">
        <f>SUM(J26:J30)</f>
        <v>105518</v>
      </c>
    </row>
    <row r="32" spans="1:10" ht="13.5" customHeight="1" x14ac:dyDescent="0.15">
      <c r="A32" s="135"/>
      <c r="B32" s="112"/>
      <c r="C32" s="146"/>
      <c r="D32" s="153"/>
      <c r="E32" s="146"/>
      <c r="F32" s="146"/>
      <c r="G32" s="146"/>
      <c r="H32" s="146"/>
      <c r="I32" s="146"/>
      <c r="J32" s="146"/>
    </row>
    <row r="33" spans="1:10" ht="13.5" customHeight="1" x14ac:dyDescent="0.15">
      <c r="A33" s="135"/>
      <c r="B33" s="148" t="s">
        <v>20</v>
      </c>
      <c r="C33" s="149" t="s">
        <v>29</v>
      </c>
      <c r="D33" s="150">
        <v>38285</v>
      </c>
      <c r="E33" s="149" t="s">
        <v>29</v>
      </c>
      <c r="F33" s="149">
        <v>17570</v>
      </c>
      <c r="G33" s="149" t="s">
        <v>29</v>
      </c>
      <c r="H33" s="149" t="s">
        <v>29</v>
      </c>
      <c r="I33" s="149">
        <f>SUM(C33:H34)</f>
        <v>55855</v>
      </c>
      <c r="J33" s="149">
        <v>29541</v>
      </c>
    </row>
    <row r="34" spans="1:10" ht="13.5" customHeight="1" x14ac:dyDescent="0.15">
      <c r="A34" s="135"/>
      <c r="B34" s="147"/>
      <c r="C34" s="132"/>
      <c r="D34" s="145"/>
      <c r="E34" s="132"/>
      <c r="F34" s="132"/>
      <c r="G34" s="132"/>
      <c r="H34" s="132"/>
      <c r="I34" s="132"/>
      <c r="J34" s="132"/>
    </row>
    <row r="35" spans="1:10" ht="13.5" customHeight="1" x14ac:dyDescent="0.15">
      <c r="A35" s="135"/>
      <c r="B35" s="147" t="s">
        <v>21</v>
      </c>
      <c r="C35" s="91" t="s">
        <v>96</v>
      </c>
      <c r="D35" s="91" t="s">
        <v>96</v>
      </c>
      <c r="E35" s="91" t="s">
        <v>96</v>
      </c>
      <c r="F35" s="132">
        <v>44395</v>
      </c>
      <c r="G35" s="91" t="s">
        <v>96</v>
      </c>
      <c r="H35" s="91" t="s">
        <v>96</v>
      </c>
      <c r="I35" s="132">
        <f t="shared" ref="I35" si="4">SUM(C35:H36)</f>
        <v>44395</v>
      </c>
      <c r="J35" s="132">
        <v>23261</v>
      </c>
    </row>
    <row r="36" spans="1:10" ht="13.5" customHeight="1" x14ac:dyDescent="0.15">
      <c r="A36" s="135"/>
      <c r="B36" s="147"/>
      <c r="C36" s="91"/>
      <c r="D36" s="91"/>
      <c r="E36" s="91"/>
      <c r="F36" s="132"/>
      <c r="G36" s="91"/>
      <c r="H36" s="91"/>
      <c r="I36" s="132"/>
      <c r="J36" s="132"/>
    </row>
    <row r="37" spans="1:10" x14ac:dyDescent="0.15">
      <c r="A37" s="135"/>
      <c r="B37" s="147" t="s">
        <v>22</v>
      </c>
      <c r="C37" s="132">
        <v>15201</v>
      </c>
      <c r="D37" s="145">
        <v>11096</v>
      </c>
      <c r="E37" s="132">
        <v>5809</v>
      </c>
      <c r="F37" s="132">
        <v>7648</v>
      </c>
      <c r="G37" s="132">
        <v>96177</v>
      </c>
      <c r="H37" s="132">
        <v>286437</v>
      </c>
      <c r="I37" s="132">
        <f t="shared" ref="I37" si="5">SUM(C37:H38)</f>
        <v>422368</v>
      </c>
      <c r="J37" s="132">
        <v>167625</v>
      </c>
    </row>
    <row r="38" spans="1:10" x14ac:dyDescent="0.15">
      <c r="A38" s="135"/>
      <c r="B38" s="147"/>
      <c r="C38" s="132"/>
      <c r="D38" s="145"/>
      <c r="E38" s="132"/>
      <c r="F38" s="132"/>
      <c r="G38" s="132"/>
      <c r="H38" s="132"/>
      <c r="I38" s="132"/>
      <c r="J38" s="132"/>
    </row>
    <row r="39" spans="1:10" ht="13.5" customHeight="1" x14ac:dyDescent="0.15">
      <c r="A39" s="135"/>
      <c r="B39" s="137" t="s">
        <v>24</v>
      </c>
      <c r="C39" s="132" t="s">
        <v>121</v>
      </c>
      <c r="D39" s="145">
        <v>280</v>
      </c>
      <c r="E39" s="132">
        <v>574</v>
      </c>
      <c r="F39" s="132">
        <v>6698</v>
      </c>
      <c r="G39" s="132">
        <v>21</v>
      </c>
      <c r="H39" s="132">
        <v>302</v>
      </c>
      <c r="I39" s="132">
        <f t="shared" ref="I39" si="6">SUM(C39:H40)</f>
        <v>7875</v>
      </c>
      <c r="J39" s="132">
        <v>4345</v>
      </c>
    </row>
    <row r="40" spans="1:10" x14ac:dyDescent="0.15">
      <c r="A40" s="135"/>
      <c r="B40" s="137"/>
      <c r="C40" s="132"/>
      <c r="D40" s="145"/>
      <c r="E40" s="132"/>
      <c r="F40" s="132"/>
      <c r="G40" s="132"/>
      <c r="H40" s="132"/>
      <c r="I40" s="132"/>
      <c r="J40" s="132"/>
    </row>
    <row r="41" spans="1:10" s="27" customFormat="1" x14ac:dyDescent="0.15">
      <c r="A41" s="135"/>
      <c r="B41" s="137" t="s">
        <v>33</v>
      </c>
      <c r="C41" s="132">
        <f>SUM(C22:C25,C31,C33:C40)</f>
        <v>18332</v>
      </c>
      <c r="D41" s="132">
        <f>SUM(D22:D25,D31,D33:D40)</f>
        <v>127490</v>
      </c>
      <c r="E41" s="132">
        <f t="shared" ref="E41:J41" si="7">SUM(E22:E25,E31,E33:E40)</f>
        <v>26978</v>
      </c>
      <c r="F41" s="132">
        <f t="shared" si="7"/>
        <v>146433</v>
      </c>
      <c r="G41" s="132">
        <f t="shared" si="7"/>
        <v>109514</v>
      </c>
      <c r="H41" s="132">
        <f t="shared" si="7"/>
        <v>447494</v>
      </c>
      <c r="I41" s="132">
        <f>SUM(I22:I25,I31,I33:I40)</f>
        <v>876241</v>
      </c>
      <c r="J41" s="184">
        <f t="shared" si="7"/>
        <v>392572</v>
      </c>
    </row>
    <row r="42" spans="1:10" s="27" customFormat="1" x14ac:dyDescent="0.15">
      <c r="A42" s="136"/>
      <c r="B42" s="138"/>
      <c r="C42" s="133"/>
      <c r="D42" s="133"/>
      <c r="E42" s="133"/>
      <c r="F42" s="133"/>
      <c r="G42" s="133"/>
      <c r="H42" s="133"/>
      <c r="I42" s="133"/>
      <c r="J42" s="186"/>
    </row>
    <row r="43" spans="1:10" s="27" customFormat="1" x14ac:dyDescent="0.15">
      <c r="A43" s="139" t="s">
        <v>25</v>
      </c>
      <c r="B43" s="140"/>
      <c r="C43" s="130">
        <f>SUM(C14,C20,C41)</f>
        <v>28741</v>
      </c>
      <c r="D43" s="130">
        <f>SUM(D14,D20,D41)</f>
        <v>503147</v>
      </c>
      <c r="E43" s="143">
        <f t="shared" ref="E43:J43" si="8">SUM(E14,E20,E41)</f>
        <v>70930</v>
      </c>
      <c r="F43" s="143">
        <f t="shared" si="8"/>
        <v>358140</v>
      </c>
      <c r="G43" s="143">
        <f t="shared" si="8"/>
        <v>118648</v>
      </c>
      <c r="H43" s="143">
        <f t="shared" si="8"/>
        <v>512326</v>
      </c>
      <c r="I43" s="143">
        <f>SUM(I14,I20,I41)</f>
        <v>1591932</v>
      </c>
      <c r="J43" s="187">
        <f t="shared" si="8"/>
        <v>756264</v>
      </c>
    </row>
    <row r="44" spans="1:10" s="27" customFormat="1" x14ac:dyDescent="0.15">
      <c r="A44" s="141"/>
      <c r="B44" s="142"/>
      <c r="C44" s="131"/>
      <c r="D44" s="131"/>
      <c r="E44" s="144"/>
      <c r="F44" s="144"/>
      <c r="G44" s="144"/>
      <c r="H44" s="144"/>
      <c r="I44" s="144"/>
      <c r="J44" s="188"/>
    </row>
    <row r="45" spans="1:10" s="43" customFormat="1" x14ac:dyDescent="0.15">
      <c r="A45" s="120" t="s">
        <v>60</v>
      </c>
      <c r="B45" s="121"/>
      <c r="C45" s="94" t="s">
        <v>30</v>
      </c>
      <c r="D45" s="94" t="s">
        <v>30</v>
      </c>
      <c r="E45" s="94" t="s">
        <v>30</v>
      </c>
      <c r="F45" s="94" t="s">
        <v>30</v>
      </c>
      <c r="G45" s="94">
        <v>7253</v>
      </c>
      <c r="H45" s="94">
        <v>89</v>
      </c>
      <c r="I45" s="94">
        <f>G45+H45</f>
        <v>7342</v>
      </c>
      <c r="J45" s="94">
        <v>1364</v>
      </c>
    </row>
    <row r="46" spans="1:10" s="43" customFormat="1" x14ac:dyDescent="0.15">
      <c r="A46" s="122"/>
      <c r="B46" s="123"/>
      <c r="C46" s="100"/>
      <c r="D46" s="100"/>
      <c r="E46" s="100"/>
      <c r="F46" s="100"/>
      <c r="G46" s="100"/>
      <c r="H46" s="100"/>
      <c r="I46" s="100"/>
      <c r="J46" s="100"/>
    </row>
    <row r="47" spans="1:10" s="27" customFormat="1" x14ac:dyDescent="0.15">
      <c r="A47" s="17"/>
      <c r="B47" s="7"/>
      <c r="C47" s="3" t="s">
        <v>26</v>
      </c>
      <c r="D47" s="17"/>
      <c r="E47" s="17"/>
      <c r="F47" s="17"/>
      <c r="G47" s="17"/>
      <c r="H47" s="17"/>
      <c r="I47" s="17"/>
      <c r="J47" s="17"/>
    </row>
    <row r="48" spans="1:10" x14ac:dyDescent="0.15">
      <c r="A48" s="5"/>
      <c r="B48" s="6"/>
      <c r="C48" s="8" t="s">
        <v>27</v>
      </c>
      <c r="D48" s="5"/>
      <c r="E48" s="5"/>
      <c r="F48" s="5"/>
      <c r="G48" s="5"/>
      <c r="H48" s="5"/>
      <c r="I48" s="5"/>
    </row>
    <row r="49" spans="1:10" x14ac:dyDescent="0.15">
      <c r="A49" s="18"/>
      <c r="B49" s="18"/>
      <c r="C49" s="20" t="s">
        <v>28</v>
      </c>
      <c r="D49" s="18"/>
      <c r="E49" s="18"/>
      <c r="F49" s="18"/>
      <c r="G49" s="18"/>
      <c r="H49" s="18"/>
      <c r="I49" s="18"/>
    </row>
    <row r="50" spans="1:10" x14ac:dyDescent="0.15">
      <c r="A50" s="18"/>
      <c r="B50" s="18"/>
      <c r="C50" s="18"/>
      <c r="D50" s="18"/>
      <c r="E50" s="18"/>
      <c r="F50" s="18"/>
      <c r="G50" s="18"/>
      <c r="H50" s="18"/>
      <c r="I50" s="18"/>
    </row>
    <row r="51" spans="1:10" x14ac:dyDescent="0.15">
      <c r="A51" s="19"/>
      <c r="B51" s="19"/>
      <c r="C51" s="19"/>
      <c r="D51" s="19"/>
      <c r="E51" s="19"/>
      <c r="F51" s="19"/>
      <c r="G51" s="19"/>
      <c r="H51" s="19"/>
      <c r="I51" s="19"/>
    </row>
    <row r="52" spans="1:10" x14ac:dyDescent="0.15">
      <c r="A52" s="19"/>
      <c r="B52" s="19"/>
      <c r="C52" s="19"/>
      <c r="D52" s="19"/>
      <c r="E52" s="19"/>
      <c r="F52" s="19"/>
      <c r="G52" s="19"/>
      <c r="H52" s="19"/>
      <c r="I52" s="19"/>
      <c r="J52" s="19"/>
    </row>
  </sheetData>
  <mergeCells count="167">
    <mergeCell ref="A45:B46"/>
    <mergeCell ref="C45:C46"/>
    <mergeCell ref="D45:D46"/>
    <mergeCell ref="E45:E46"/>
    <mergeCell ref="F45:F46"/>
    <mergeCell ref="G45:G46"/>
    <mergeCell ref="H45:H46"/>
    <mergeCell ref="I45:I46"/>
    <mergeCell ref="J45:J46"/>
    <mergeCell ref="I6:I7"/>
    <mergeCell ref="J6:J7"/>
    <mergeCell ref="F12:F13"/>
    <mergeCell ref="I8:I9"/>
    <mergeCell ref="J8:J9"/>
    <mergeCell ref="I12:I13"/>
    <mergeCell ref="J12:J13"/>
    <mergeCell ref="J10:J11"/>
    <mergeCell ref="F10:F11"/>
    <mergeCell ref="G10:G11"/>
    <mergeCell ref="D8:D9"/>
    <mergeCell ref="E8:E9"/>
    <mergeCell ref="F8:F9"/>
    <mergeCell ref="G8:G9"/>
    <mergeCell ref="H8:H9"/>
    <mergeCell ref="G12:G13"/>
    <mergeCell ref="H12:H13"/>
    <mergeCell ref="B10:B11"/>
    <mergeCell ref="C10:C11"/>
    <mergeCell ref="D10:D11"/>
    <mergeCell ref="E10:E11"/>
    <mergeCell ref="D14:D15"/>
    <mergeCell ref="E14:E15"/>
    <mergeCell ref="F14:F15"/>
    <mergeCell ref="G14:G15"/>
    <mergeCell ref="H14:H15"/>
    <mergeCell ref="I14:I15"/>
    <mergeCell ref="J3:J5"/>
    <mergeCell ref="A1:J1"/>
    <mergeCell ref="H10:H11"/>
    <mergeCell ref="I10:I11"/>
    <mergeCell ref="B12:B13"/>
    <mergeCell ref="C12:C13"/>
    <mergeCell ref="D12:D13"/>
    <mergeCell ref="E12:E13"/>
    <mergeCell ref="A6:A15"/>
    <mergeCell ref="B6:B7"/>
    <mergeCell ref="C6:C7"/>
    <mergeCell ref="D6:D7"/>
    <mergeCell ref="E6:E7"/>
    <mergeCell ref="F6:F7"/>
    <mergeCell ref="G6:G7"/>
    <mergeCell ref="H6:H7"/>
    <mergeCell ref="B8:B9"/>
    <mergeCell ref="C8:C9"/>
    <mergeCell ref="J14:J15"/>
    <mergeCell ref="A16:A21"/>
    <mergeCell ref="B16:B17"/>
    <mergeCell ref="C16:C17"/>
    <mergeCell ref="D16:D17"/>
    <mergeCell ref="E16:E17"/>
    <mergeCell ref="F16:F17"/>
    <mergeCell ref="G16:G17"/>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B14:B15"/>
    <mergeCell ref="C14:C15"/>
    <mergeCell ref="I20:I21"/>
    <mergeCell ref="J20:J21"/>
    <mergeCell ref="B22:B23"/>
    <mergeCell ref="C22:C23"/>
    <mergeCell ref="D22:D23"/>
    <mergeCell ref="E22:E23"/>
    <mergeCell ref="F22:F23"/>
    <mergeCell ref="G22:G23"/>
    <mergeCell ref="H22:H23"/>
    <mergeCell ref="I22:I23"/>
    <mergeCell ref="J22:J23"/>
    <mergeCell ref="B37:B38"/>
    <mergeCell ref="C37:C38"/>
    <mergeCell ref="D37:D38"/>
    <mergeCell ref="E37:E38"/>
    <mergeCell ref="F37:F38"/>
    <mergeCell ref="G37:G38"/>
    <mergeCell ref="H37:H38"/>
    <mergeCell ref="D20:D21"/>
    <mergeCell ref="E20:E21"/>
    <mergeCell ref="F20:F21"/>
    <mergeCell ref="G20:G21"/>
    <mergeCell ref="H20:H21"/>
    <mergeCell ref="J33:J34"/>
    <mergeCell ref="I35:I36"/>
    <mergeCell ref="J35:J36"/>
    <mergeCell ref="B24:B25"/>
    <mergeCell ref="C24:C25"/>
    <mergeCell ref="D24:D25"/>
    <mergeCell ref="E24:E25"/>
    <mergeCell ref="F24:F25"/>
    <mergeCell ref="G24:G25"/>
    <mergeCell ref="H24:H25"/>
    <mergeCell ref="I24:I25"/>
    <mergeCell ref="B31:B32"/>
    <mergeCell ref="C31:C32"/>
    <mergeCell ref="D31:D32"/>
    <mergeCell ref="E31:E32"/>
    <mergeCell ref="F31:F32"/>
    <mergeCell ref="G31:G32"/>
    <mergeCell ref="H31:H32"/>
    <mergeCell ref="D39:D40"/>
    <mergeCell ref="E39:E40"/>
    <mergeCell ref="F39:F40"/>
    <mergeCell ref="G39:G40"/>
    <mergeCell ref="H39:H40"/>
    <mergeCell ref="I39:I40"/>
    <mergeCell ref="J24:J25"/>
    <mergeCell ref="B35:B36"/>
    <mergeCell ref="C35:C36"/>
    <mergeCell ref="D35:D36"/>
    <mergeCell ref="E35:E36"/>
    <mergeCell ref="F35:F36"/>
    <mergeCell ref="G35:G36"/>
    <mergeCell ref="H35:H36"/>
    <mergeCell ref="I31:I32"/>
    <mergeCell ref="J31:J32"/>
    <mergeCell ref="B33:B34"/>
    <mergeCell ref="C33:C34"/>
    <mergeCell ref="D33:D34"/>
    <mergeCell ref="E33:E34"/>
    <mergeCell ref="F33:F34"/>
    <mergeCell ref="G33:G34"/>
    <mergeCell ref="H33:H34"/>
    <mergeCell ref="I33:I34"/>
    <mergeCell ref="J43:J44"/>
    <mergeCell ref="J41:J42"/>
    <mergeCell ref="A22:A42"/>
    <mergeCell ref="B41:B42"/>
    <mergeCell ref="C41:C42"/>
    <mergeCell ref="D41:D42"/>
    <mergeCell ref="E41:E42"/>
    <mergeCell ref="F41:F42"/>
    <mergeCell ref="G41:G42"/>
    <mergeCell ref="H41:H42"/>
    <mergeCell ref="I41:I42"/>
    <mergeCell ref="A43:B44"/>
    <mergeCell ref="C43:C44"/>
    <mergeCell ref="D43:D44"/>
    <mergeCell ref="E43:E44"/>
    <mergeCell ref="F43:F44"/>
    <mergeCell ref="G43:G44"/>
    <mergeCell ref="H43:H44"/>
    <mergeCell ref="I43:I44"/>
    <mergeCell ref="I37:I38"/>
    <mergeCell ref="J37:J38"/>
    <mergeCell ref="J39:J40"/>
    <mergeCell ref="B39:B40"/>
    <mergeCell ref="C39:C40"/>
  </mergeCells>
  <phoneticPr fontId="3"/>
  <pageMargins left="0.59055118110236227" right="0" top="0.78740157480314965" bottom="0" header="0.31496062992125984" footer="0.31496062992125984"/>
  <pageSetup paperSize="9" fitToWidth="0" orientation="portrait"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Normal="100" zoomScaleSheetLayoutView="90" workbookViewId="0">
      <selection sqref="A1:J1"/>
    </sheetView>
  </sheetViews>
  <sheetFormatPr defaultRowHeight="13.5" x14ac:dyDescent="0.15"/>
  <cols>
    <col min="1" max="1" width="4.625" style="27" customWidth="1"/>
    <col min="2" max="2" width="18.125" style="27" customWidth="1"/>
    <col min="3" max="10" width="8.625" style="27" customWidth="1"/>
    <col min="11" max="16384" width="9" style="27"/>
  </cols>
  <sheetData>
    <row r="1" spans="1:10" ht="17.25" x14ac:dyDescent="0.15">
      <c r="A1" s="82" t="s">
        <v>117</v>
      </c>
      <c r="B1" s="82"/>
      <c r="C1" s="82"/>
      <c r="D1" s="82"/>
      <c r="E1" s="82"/>
      <c r="F1" s="82"/>
      <c r="G1" s="82"/>
      <c r="H1" s="82"/>
      <c r="I1" s="82"/>
      <c r="J1" s="82"/>
    </row>
    <row r="2" spans="1:10" x14ac:dyDescent="0.15">
      <c r="A2" s="5"/>
      <c r="B2" s="5"/>
      <c r="C2" s="5"/>
      <c r="D2" s="5"/>
      <c r="E2" s="5"/>
      <c r="F2" s="5"/>
      <c r="G2" s="5"/>
      <c r="H2" s="5"/>
      <c r="I2" s="2" t="s">
        <v>1</v>
      </c>
      <c r="J2" s="26"/>
    </row>
    <row r="3" spans="1:10" ht="13.5" customHeight="1" x14ac:dyDescent="0.15">
      <c r="A3" s="16"/>
      <c r="B3" s="30"/>
      <c r="C3" s="15" t="s">
        <v>2</v>
      </c>
      <c r="D3" s="13"/>
      <c r="E3" s="13"/>
      <c r="F3" s="13"/>
      <c r="G3" s="13"/>
      <c r="H3" s="13"/>
      <c r="I3" s="14"/>
      <c r="J3" s="164" t="s">
        <v>3</v>
      </c>
    </row>
    <row r="4" spans="1:10" x14ac:dyDescent="0.15">
      <c r="A4" s="10"/>
      <c r="B4" s="12"/>
      <c r="C4" s="25" t="s">
        <v>4</v>
      </c>
      <c r="D4" s="11" t="s">
        <v>39</v>
      </c>
      <c r="E4" s="25" t="s">
        <v>5</v>
      </c>
      <c r="F4" s="25" t="s">
        <v>6</v>
      </c>
      <c r="G4" s="25" t="s">
        <v>7</v>
      </c>
      <c r="H4" s="25" t="s">
        <v>8</v>
      </c>
      <c r="I4" s="25" t="s">
        <v>9</v>
      </c>
      <c r="J4" s="165"/>
    </row>
    <row r="5" spans="1:10" ht="13.5" customHeight="1" x14ac:dyDescent="0.15">
      <c r="A5" s="10"/>
      <c r="B5" s="9"/>
      <c r="C5" s="24"/>
      <c r="D5" s="31"/>
      <c r="E5" s="24"/>
      <c r="F5" s="24"/>
      <c r="G5" s="24"/>
      <c r="H5" s="24"/>
      <c r="I5" s="24"/>
      <c r="J5" s="166"/>
    </row>
    <row r="6" spans="1:10" ht="13.5" customHeight="1" x14ac:dyDescent="0.15">
      <c r="A6" s="168" t="s">
        <v>10</v>
      </c>
      <c r="B6" s="171" t="s">
        <v>11</v>
      </c>
      <c r="C6" s="91" t="s">
        <v>116</v>
      </c>
      <c r="D6" s="143">
        <v>541</v>
      </c>
      <c r="E6" s="130" t="s">
        <v>34</v>
      </c>
      <c r="F6" s="130">
        <v>376</v>
      </c>
      <c r="G6" s="130">
        <v>6</v>
      </c>
      <c r="H6" s="130">
        <v>8291</v>
      </c>
      <c r="I6" s="130">
        <f>SUM(C6:H7)</f>
        <v>9214</v>
      </c>
      <c r="J6" s="130">
        <v>3888</v>
      </c>
    </row>
    <row r="7" spans="1:10" ht="13.5" customHeight="1" x14ac:dyDescent="0.15">
      <c r="A7" s="169"/>
      <c r="B7" s="160"/>
      <c r="C7" s="91"/>
      <c r="D7" s="145"/>
      <c r="E7" s="132"/>
      <c r="F7" s="132"/>
      <c r="G7" s="132"/>
      <c r="H7" s="132"/>
      <c r="I7" s="132"/>
      <c r="J7" s="132"/>
    </row>
    <row r="8" spans="1:10" ht="13.5" customHeight="1" x14ac:dyDescent="0.15">
      <c r="A8" s="169"/>
      <c r="B8" s="160" t="s">
        <v>12</v>
      </c>
      <c r="C8" s="91" t="s">
        <v>116</v>
      </c>
      <c r="D8" s="145">
        <v>7611</v>
      </c>
      <c r="E8" s="132">
        <v>2</v>
      </c>
      <c r="F8" s="132">
        <v>625</v>
      </c>
      <c r="G8" s="132">
        <v>92</v>
      </c>
      <c r="H8" s="132">
        <v>1160</v>
      </c>
      <c r="I8" s="132">
        <f>SUM(C8:H9)</f>
        <v>9490</v>
      </c>
      <c r="J8" s="132">
        <v>4068</v>
      </c>
    </row>
    <row r="9" spans="1:10" ht="13.5" customHeight="1" x14ac:dyDescent="0.15">
      <c r="A9" s="169"/>
      <c r="B9" s="160"/>
      <c r="C9" s="91"/>
      <c r="D9" s="145"/>
      <c r="E9" s="132"/>
      <c r="F9" s="132"/>
      <c r="G9" s="132"/>
      <c r="H9" s="132"/>
      <c r="I9" s="132"/>
      <c r="J9" s="132"/>
    </row>
    <row r="10" spans="1:10" ht="13.5" customHeight="1" x14ac:dyDescent="0.15">
      <c r="A10" s="169"/>
      <c r="B10" s="160" t="s">
        <v>13</v>
      </c>
      <c r="C10" s="91" t="s">
        <v>116</v>
      </c>
      <c r="D10" s="145">
        <v>855</v>
      </c>
      <c r="E10" s="132" t="s">
        <v>29</v>
      </c>
      <c r="F10" s="132">
        <v>458</v>
      </c>
      <c r="G10" s="132">
        <v>57</v>
      </c>
      <c r="H10" s="132" t="s">
        <v>34</v>
      </c>
      <c r="I10" s="132">
        <f>SUM(C10:H11)</f>
        <v>1370</v>
      </c>
      <c r="J10" s="132">
        <v>521</v>
      </c>
    </row>
    <row r="11" spans="1:10" ht="13.5" customHeight="1" x14ac:dyDescent="0.15">
      <c r="A11" s="169"/>
      <c r="B11" s="160"/>
      <c r="C11" s="91"/>
      <c r="D11" s="145"/>
      <c r="E11" s="132"/>
      <c r="F11" s="132"/>
      <c r="G11" s="132"/>
      <c r="H11" s="132"/>
      <c r="I11" s="132"/>
      <c r="J11" s="132"/>
    </row>
    <row r="12" spans="1:10" ht="13.5" customHeight="1" x14ac:dyDescent="0.15">
      <c r="A12" s="169"/>
      <c r="B12" s="167" t="s">
        <v>14</v>
      </c>
      <c r="C12" s="91" t="s">
        <v>116</v>
      </c>
      <c r="D12" s="145">
        <v>18</v>
      </c>
      <c r="E12" s="132" t="s">
        <v>29</v>
      </c>
      <c r="F12" s="132" t="s">
        <v>29</v>
      </c>
      <c r="G12" s="132" t="s">
        <v>29</v>
      </c>
      <c r="H12" s="132" t="s">
        <v>29</v>
      </c>
      <c r="I12" s="132">
        <f>SUM(C12:H13)</f>
        <v>18</v>
      </c>
      <c r="J12" s="132" t="s">
        <v>29</v>
      </c>
    </row>
    <row r="13" spans="1:10" x14ac:dyDescent="0.15">
      <c r="A13" s="169"/>
      <c r="B13" s="167"/>
      <c r="C13" s="91"/>
      <c r="D13" s="145"/>
      <c r="E13" s="132"/>
      <c r="F13" s="132"/>
      <c r="G13" s="132"/>
      <c r="H13" s="132"/>
      <c r="I13" s="132"/>
      <c r="J13" s="132"/>
    </row>
    <row r="14" spans="1:10" ht="13.5" customHeight="1" x14ac:dyDescent="0.15">
      <c r="A14" s="169"/>
      <c r="B14" s="162" t="s">
        <v>0</v>
      </c>
      <c r="C14" s="91" t="s">
        <v>116</v>
      </c>
      <c r="D14" s="145">
        <f>SUM(D6:D13)</f>
        <v>9025</v>
      </c>
      <c r="E14" s="132">
        <f>SUM(E6:E13)</f>
        <v>2</v>
      </c>
      <c r="F14" s="132">
        <f>SUM(F6:F13)</f>
        <v>1459</v>
      </c>
      <c r="G14" s="132">
        <f t="shared" ref="G14" si="0">SUM(G6:G13)</f>
        <v>155</v>
      </c>
      <c r="H14" s="132">
        <f>SUM(H6:H13)</f>
        <v>9451</v>
      </c>
      <c r="I14" s="132">
        <f>SUM(I6:I13)</f>
        <v>20092</v>
      </c>
      <c r="J14" s="132">
        <f>SUM(J6:J13)</f>
        <v>8477</v>
      </c>
    </row>
    <row r="15" spans="1:10" ht="13.5" customHeight="1" x14ac:dyDescent="0.15">
      <c r="A15" s="170"/>
      <c r="B15" s="163"/>
      <c r="C15" s="91"/>
      <c r="D15" s="144"/>
      <c r="E15" s="131"/>
      <c r="F15" s="131"/>
      <c r="G15" s="131"/>
      <c r="H15" s="131"/>
      <c r="I15" s="131"/>
      <c r="J15" s="131"/>
    </row>
    <row r="16" spans="1:10" ht="13.5" customHeight="1" x14ac:dyDescent="0.15">
      <c r="A16" s="155" t="s">
        <v>38</v>
      </c>
      <c r="B16" s="158" t="s">
        <v>15</v>
      </c>
      <c r="C16" s="130">
        <v>2292</v>
      </c>
      <c r="D16" s="143">
        <v>190156</v>
      </c>
      <c r="E16" s="130">
        <v>1914</v>
      </c>
      <c r="F16" s="130">
        <v>145428</v>
      </c>
      <c r="G16" s="130">
        <v>7020</v>
      </c>
      <c r="H16" s="130">
        <v>41963</v>
      </c>
      <c r="I16" s="130">
        <f>SUM(C16:H17)</f>
        <v>388773</v>
      </c>
      <c r="J16" s="130">
        <v>224486</v>
      </c>
    </row>
    <row r="17" spans="1:10" ht="13.5" customHeight="1" x14ac:dyDescent="0.15">
      <c r="A17" s="156"/>
      <c r="B17" s="159"/>
      <c r="C17" s="132"/>
      <c r="D17" s="145"/>
      <c r="E17" s="132"/>
      <c r="F17" s="132"/>
      <c r="G17" s="132"/>
      <c r="H17" s="132"/>
      <c r="I17" s="132"/>
      <c r="J17" s="132"/>
    </row>
    <row r="18" spans="1:10" ht="13.5" customHeight="1" x14ac:dyDescent="0.15">
      <c r="A18" s="156"/>
      <c r="B18" s="160" t="s">
        <v>16</v>
      </c>
      <c r="C18" s="132">
        <v>8867</v>
      </c>
      <c r="D18" s="145">
        <v>172238</v>
      </c>
      <c r="E18" s="132">
        <v>36624</v>
      </c>
      <c r="F18" s="132">
        <v>63506</v>
      </c>
      <c r="G18" s="132">
        <v>3662</v>
      </c>
      <c r="H18" s="132">
        <v>7376</v>
      </c>
      <c r="I18" s="132">
        <f>SUM(C18:H19)</f>
        <v>292273</v>
      </c>
      <c r="J18" s="132">
        <v>126561</v>
      </c>
    </row>
    <row r="19" spans="1:10" ht="13.5" customHeight="1" x14ac:dyDescent="0.15">
      <c r="A19" s="156"/>
      <c r="B19" s="160"/>
      <c r="C19" s="132"/>
      <c r="D19" s="145"/>
      <c r="E19" s="132"/>
      <c r="F19" s="132"/>
      <c r="G19" s="132"/>
      <c r="H19" s="132"/>
      <c r="I19" s="132"/>
      <c r="J19" s="132"/>
    </row>
    <row r="20" spans="1:10" ht="13.5" customHeight="1" x14ac:dyDescent="0.15">
      <c r="A20" s="156"/>
      <c r="B20" s="160" t="s">
        <v>0</v>
      </c>
      <c r="C20" s="132">
        <f>SUM(C16:C19)</f>
        <v>11159</v>
      </c>
      <c r="D20" s="145">
        <f>SUM(D16:D19)</f>
        <v>362394</v>
      </c>
      <c r="E20" s="132">
        <f>SUM(E16:E19)</f>
        <v>38538</v>
      </c>
      <c r="F20" s="132">
        <f t="shared" ref="F20:H20" si="1">SUM(F16:F19)</f>
        <v>208934</v>
      </c>
      <c r="G20" s="132">
        <f t="shared" si="1"/>
        <v>10682</v>
      </c>
      <c r="H20" s="132">
        <f t="shared" si="1"/>
        <v>49339</v>
      </c>
      <c r="I20" s="132">
        <f>SUM(I16:I19)</f>
        <v>681046</v>
      </c>
      <c r="J20" s="132">
        <f>SUM(J16:J19)</f>
        <v>351047</v>
      </c>
    </row>
    <row r="21" spans="1:10" ht="13.5" customHeight="1" x14ac:dyDescent="0.15">
      <c r="A21" s="157"/>
      <c r="B21" s="161"/>
      <c r="C21" s="131"/>
      <c r="D21" s="144"/>
      <c r="E21" s="131"/>
      <c r="F21" s="131"/>
      <c r="G21" s="131"/>
      <c r="H21" s="131"/>
      <c r="I21" s="131"/>
      <c r="J21" s="131"/>
    </row>
    <row r="22" spans="1:10" ht="13.5" customHeight="1" x14ac:dyDescent="0.15">
      <c r="A22" s="134" t="s">
        <v>37</v>
      </c>
      <c r="B22" s="171" t="s">
        <v>17</v>
      </c>
      <c r="C22" s="130" t="s">
        <v>29</v>
      </c>
      <c r="D22" s="143">
        <v>10962</v>
      </c>
      <c r="E22" s="130" t="s">
        <v>29</v>
      </c>
      <c r="F22" s="130">
        <v>26380</v>
      </c>
      <c r="G22" s="130" t="s">
        <v>29</v>
      </c>
      <c r="H22" s="130">
        <v>177</v>
      </c>
      <c r="I22" s="130">
        <f>SUM(C22:H23)</f>
        <v>37519</v>
      </c>
      <c r="J22" s="130">
        <v>28111</v>
      </c>
    </row>
    <row r="23" spans="1:10" x14ac:dyDescent="0.15">
      <c r="A23" s="174"/>
      <c r="B23" s="160"/>
      <c r="C23" s="132"/>
      <c r="D23" s="145"/>
      <c r="E23" s="132"/>
      <c r="F23" s="132"/>
      <c r="G23" s="132"/>
      <c r="H23" s="132"/>
      <c r="I23" s="132"/>
      <c r="J23" s="132"/>
    </row>
    <row r="24" spans="1:10" ht="13.5" customHeight="1" x14ac:dyDescent="0.15">
      <c r="A24" s="174"/>
      <c r="B24" s="160" t="s">
        <v>18</v>
      </c>
      <c r="C24" s="132" t="s">
        <v>29</v>
      </c>
      <c r="D24" s="145">
        <v>55082</v>
      </c>
      <c r="E24" s="132">
        <v>12248</v>
      </c>
      <c r="F24" s="132">
        <v>25899</v>
      </c>
      <c r="G24" s="132">
        <v>214</v>
      </c>
      <c r="H24" s="132">
        <v>411</v>
      </c>
      <c r="I24" s="132">
        <f>SUM(C24:H25)</f>
        <v>93854</v>
      </c>
      <c r="J24" s="132">
        <v>38727</v>
      </c>
    </row>
    <row r="25" spans="1:10" x14ac:dyDescent="0.15">
      <c r="A25" s="174"/>
      <c r="B25" s="176"/>
      <c r="C25" s="146"/>
      <c r="D25" s="153"/>
      <c r="E25" s="146"/>
      <c r="F25" s="146"/>
      <c r="G25" s="146"/>
      <c r="H25" s="146"/>
      <c r="I25" s="146"/>
      <c r="J25" s="146"/>
    </row>
    <row r="26" spans="1:10" s="43" customFormat="1" x14ac:dyDescent="0.15">
      <c r="A26" s="174"/>
      <c r="B26" s="59" t="s">
        <v>54</v>
      </c>
      <c r="C26" s="60">
        <v>4</v>
      </c>
      <c r="D26" s="61">
        <v>2912</v>
      </c>
      <c r="E26" s="80">
        <v>11740</v>
      </c>
      <c r="F26" s="60">
        <v>3519</v>
      </c>
      <c r="G26" s="60">
        <v>563</v>
      </c>
      <c r="H26" s="60">
        <v>64917</v>
      </c>
      <c r="I26" s="60">
        <f>SUM(C26:H26)</f>
        <v>83655</v>
      </c>
      <c r="J26" s="60">
        <v>27452</v>
      </c>
    </row>
    <row r="27" spans="1:10" s="43" customFormat="1" x14ac:dyDescent="0.15">
      <c r="A27" s="174"/>
      <c r="B27" s="59" t="s">
        <v>55</v>
      </c>
      <c r="C27" s="60">
        <v>2</v>
      </c>
      <c r="D27" s="61">
        <v>824</v>
      </c>
      <c r="E27" s="80" t="s">
        <v>115</v>
      </c>
      <c r="F27" s="60">
        <v>1132</v>
      </c>
      <c r="G27" s="60">
        <v>417</v>
      </c>
      <c r="H27" s="60">
        <v>17140</v>
      </c>
      <c r="I27" s="60">
        <f t="shared" ref="I27:I30" si="2">SUM(C27:H27)</f>
        <v>19515</v>
      </c>
      <c r="J27" s="60">
        <v>6670</v>
      </c>
    </row>
    <row r="28" spans="1:10" s="43" customFormat="1" x14ac:dyDescent="0.15">
      <c r="A28" s="174"/>
      <c r="B28" s="59" t="s">
        <v>56</v>
      </c>
      <c r="C28" s="60" t="s">
        <v>29</v>
      </c>
      <c r="D28" s="61">
        <v>48</v>
      </c>
      <c r="E28" s="80" t="s">
        <v>118</v>
      </c>
      <c r="F28" s="60">
        <v>957</v>
      </c>
      <c r="G28" s="60" t="s">
        <v>118</v>
      </c>
      <c r="H28" s="60">
        <v>377</v>
      </c>
      <c r="I28" s="60">
        <f t="shared" si="2"/>
        <v>1382</v>
      </c>
      <c r="J28" s="60">
        <v>232</v>
      </c>
    </row>
    <row r="29" spans="1:10" s="43" customFormat="1" x14ac:dyDescent="0.15">
      <c r="A29" s="174"/>
      <c r="B29" s="59" t="s">
        <v>57</v>
      </c>
      <c r="C29" s="60">
        <v>4102</v>
      </c>
      <c r="D29" s="61">
        <v>5581</v>
      </c>
      <c r="E29" s="80">
        <v>5989</v>
      </c>
      <c r="F29" s="60">
        <v>8307</v>
      </c>
      <c r="G29" s="60">
        <v>9994</v>
      </c>
      <c r="H29" s="60">
        <v>58098</v>
      </c>
      <c r="I29" s="60">
        <f t="shared" si="2"/>
        <v>92071</v>
      </c>
      <c r="J29" s="60">
        <v>51175</v>
      </c>
    </row>
    <row r="30" spans="1:10" s="43" customFormat="1" x14ac:dyDescent="0.15">
      <c r="A30" s="174"/>
      <c r="B30" s="63" t="s">
        <v>58</v>
      </c>
      <c r="C30" s="80">
        <v>361</v>
      </c>
      <c r="D30" s="79">
        <v>4652</v>
      </c>
      <c r="E30" s="80">
        <v>4038</v>
      </c>
      <c r="F30" s="80">
        <v>7103</v>
      </c>
      <c r="G30" s="80">
        <v>4794</v>
      </c>
      <c r="H30" s="80">
        <v>7061</v>
      </c>
      <c r="I30" s="60">
        <f t="shared" si="2"/>
        <v>28009</v>
      </c>
      <c r="J30" s="80">
        <v>14593</v>
      </c>
    </row>
    <row r="31" spans="1:10" ht="13.5" customHeight="1" x14ac:dyDescent="0.15">
      <c r="A31" s="174"/>
      <c r="B31" s="111" t="s">
        <v>59</v>
      </c>
      <c r="C31" s="132">
        <f>SUM(C26:C30)</f>
        <v>4469</v>
      </c>
      <c r="D31" s="145">
        <f>SUM(D26:D30)</f>
        <v>14017</v>
      </c>
      <c r="E31" s="132">
        <f>SUM(E26:E30)</f>
        <v>21767</v>
      </c>
      <c r="F31" s="132">
        <f t="shared" ref="F31:H31" si="3">SUM(F26:F30)</f>
        <v>21018</v>
      </c>
      <c r="G31" s="132">
        <f t="shared" si="3"/>
        <v>15768</v>
      </c>
      <c r="H31" s="132">
        <f t="shared" si="3"/>
        <v>147593</v>
      </c>
      <c r="I31" s="132">
        <f>SUM(C31:H32)</f>
        <v>224632</v>
      </c>
      <c r="J31" s="132">
        <f>SUM(J26:J30)</f>
        <v>100122</v>
      </c>
    </row>
    <row r="32" spans="1:10" x14ac:dyDescent="0.15">
      <c r="A32" s="174"/>
      <c r="B32" s="112"/>
      <c r="C32" s="146"/>
      <c r="D32" s="153"/>
      <c r="E32" s="146"/>
      <c r="F32" s="146"/>
      <c r="G32" s="146"/>
      <c r="H32" s="146"/>
      <c r="I32" s="146"/>
      <c r="J32" s="146"/>
    </row>
    <row r="33" spans="1:10" x14ac:dyDescent="0.15">
      <c r="A33" s="174"/>
      <c r="B33" s="173" t="s">
        <v>20</v>
      </c>
      <c r="C33" s="149" t="s">
        <v>29</v>
      </c>
      <c r="D33" s="150">
        <v>39497</v>
      </c>
      <c r="E33" s="149" t="s">
        <v>34</v>
      </c>
      <c r="F33" s="149">
        <v>16440</v>
      </c>
      <c r="G33" s="149" t="s">
        <v>29</v>
      </c>
      <c r="H33" s="149" t="s">
        <v>29</v>
      </c>
      <c r="I33" s="149">
        <f>SUM(C33:H34)</f>
        <v>55937</v>
      </c>
      <c r="J33" s="149">
        <v>26224</v>
      </c>
    </row>
    <row r="34" spans="1:10" ht="13.5" customHeight="1" x14ac:dyDescent="0.15">
      <c r="A34" s="174"/>
      <c r="B34" s="159"/>
      <c r="C34" s="132"/>
      <c r="D34" s="145"/>
      <c r="E34" s="132"/>
      <c r="F34" s="132"/>
      <c r="G34" s="132"/>
      <c r="H34" s="132"/>
      <c r="I34" s="132"/>
      <c r="J34" s="132"/>
    </row>
    <row r="35" spans="1:10" ht="13.5" customHeight="1" x14ac:dyDescent="0.15">
      <c r="A35" s="174"/>
      <c r="B35" s="159" t="s">
        <v>21</v>
      </c>
      <c r="C35" s="91" t="s">
        <v>116</v>
      </c>
      <c r="D35" s="91" t="s">
        <v>116</v>
      </c>
      <c r="E35" s="91" t="s">
        <v>116</v>
      </c>
      <c r="F35" s="132">
        <v>43709</v>
      </c>
      <c r="G35" s="91" t="s">
        <v>116</v>
      </c>
      <c r="H35" s="91" t="s">
        <v>116</v>
      </c>
      <c r="I35" s="132">
        <f t="shared" ref="I35" si="4">SUM(C35:H36)</f>
        <v>43709</v>
      </c>
      <c r="J35" s="132">
        <v>22909</v>
      </c>
    </row>
    <row r="36" spans="1:10" x14ac:dyDescent="0.15">
      <c r="A36" s="174"/>
      <c r="B36" s="159"/>
      <c r="C36" s="91"/>
      <c r="D36" s="91"/>
      <c r="E36" s="91"/>
      <c r="F36" s="132"/>
      <c r="G36" s="91"/>
      <c r="H36" s="91"/>
      <c r="I36" s="132"/>
      <c r="J36" s="132"/>
    </row>
    <row r="37" spans="1:10" ht="13.5" customHeight="1" x14ac:dyDescent="0.15">
      <c r="A37" s="174"/>
      <c r="B37" s="159" t="s">
        <v>22</v>
      </c>
      <c r="C37" s="132">
        <v>4246</v>
      </c>
      <c r="D37" s="145">
        <v>9501</v>
      </c>
      <c r="E37" s="132">
        <v>3782</v>
      </c>
      <c r="F37" s="132">
        <v>7924</v>
      </c>
      <c r="G37" s="132">
        <v>113717</v>
      </c>
      <c r="H37" s="132">
        <v>230926</v>
      </c>
      <c r="I37" s="132">
        <f t="shared" ref="I37" si="5">SUM(C37:H38)</f>
        <v>370096</v>
      </c>
      <c r="J37" s="132">
        <v>200817</v>
      </c>
    </row>
    <row r="38" spans="1:10" x14ac:dyDescent="0.15">
      <c r="A38" s="174"/>
      <c r="B38" s="159"/>
      <c r="C38" s="132"/>
      <c r="D38" s="145"/>
      <c r="E38" s="132"/>
      <c r="F38" s="132"/>
      <c r="G38" s="132"/>
      <c r="H38" s="132"/>
      <c r="I38" s="132"/>
      <c r="J38" s="132"/>
    </row>
    <row r="39" spans="1:10" ht="13.5" customHeight="1" x14ac:dyDescent="0.15">
      <c r="A39" s="174"/>
      <c r="B39" s="172" t="s">
        <v>24</v>
      </c>
      <c r="C39" s="132" t="s">
        <v>121</v>
      </c>
      <c r="D39" s="145">
        <v>200</v>
      </c>
      <c r="E39" s="132">
        <v>385</v>
      </c>
      <c r="F39" s="132">
        <v>6894</v>
      </c>
      <c r="G39" s="132" t="s">
        <v>34</v>
      </c>
      <c r="H39" s="132">
        <v>320</v>
      </c>
      <c r="I39" s="132">
        <f t="shared" ref="I39" si="6">SUM(C39:H40)</f>
        <v>7799</v>
      </c>
      <c r="J39" s="132">
        <v>4533</v>
      </c>
    </row>
    <row r="40" spans="1:10" x14ac:dyDescent="0.15">
      <c r="A40" s="174"/>
      <c r="B40" s="172"/>
      <c r="C40" s="132"/>
      <c r="D40" s="145"/>
      <c r="E40" s="132"/>
      <c r="F40" s="132"/>
      <c r="G40" s="132"/>
      <c r="H40" s="132"/>
      <c r="I40" s="132"/>
      <c r="J40" s="132"/>
    </row>
    <row r="41" spans="1:10" x14ac:dyDescent="0.15">
      <c r="A41" s="174"/>
      <c r="B41" s="159" t="s">
        <v>0</v>
      </c>
      <c r="C41" s="132">
        <f>SUM(C22:C25,C31,C33:C40)</f>
        <v>8715</v>
      </c>
      <c r="D41" s="145">
        <f>SUM(D22:D25,D31,D33:D40)</f>
        <v>129259</v>
      </c>
      <c r="E41" s="132">
        <f>SUM(E22:E25,E31,E33:E40)</f>
        <v>38182</v>
      </c>
      <c r="F41" s="132">
        <f t="shared" ref="E41:J41" si="7">SUM(F22:F25,F31,F33:F40)</f>
        <v>148264</v>
      </c>
      <c r="G41" s="132">
        <f t="shared" si="7"/>
        <v>129699</v>
      </c>
      <c r="H41" s="132">
        <f t="shared" si="7"/>
        <v>379427</v>
      </c>
      <c r="I41" s="132">
        <f>SUM(I22:I25,I31,I33:I40)</f>
        <v>833546</v>
      </c>
      <c r="J41" s="132">
        <f t="shared" ref="J41" si="8">SUM(J22:J25,J31,J33:J40)</f>
        <v>421443</v>
      </c>
    </row>
    <row r="42" spans="1:10" x14ac:dyDescent="0.15">
      <c r="A42" s="175"/>
      <c r="B42" s="177"/>
      <c r="C42" s="131"/>
      <c r="D42" s="144"/>
      <c r="E42" s="131"/>
      <c r="F42" s="131"/>
      <c r="G42" s="131"/>
      <c r="H42" s="131"/>
      <c r="I42" s="131"/>
      <c r="J42" s="131"/>
    </row>
    <row r="43" spans="1:10" x14ac:dyDescent="0.15">
      <c r="A43" s="139" t="s">
        <v>25</v>
      </c>
      <c r="B43" s="140"/>
      <c r="C43" s="130">
        <f>SUM(C14,C20,C41)</f>
        <v>19874</v>
      </c>
      <c r="D43" s="143">
        <f>SUM(D14,D20,D41)</f>
        <v>500678</v>
      </c>
      <c r="E43" s="143">
        <f t="shared" ref="E43:J43" si="9">SUM(E14,E20,E41)</f>
        <v>76722</v>
      </c>
      <c r="F43" s="143">
        <f t="shared" si="9"/>
        <v>358657</v>
      </c>
      <c r="G43" s="143">
        <f t="shared" si="9"/>
        <v>140536</v>
      </c>
      <c r="H43" s="143">
        <f t="shared" si="9"/>
        <v>438217</v>
      </c>
      <c r="I43" s="143">
        <f>SUM(I14,I20,I41)</f>
        <v>1534684</v>
      </c>
      <c r="J43" s="130">
        <f t="shared" ref="J43" si="10">SUM(J14,J20,J41)</f>
        <v>780967</v>
      </c>
    </row>
    <row r="44" spans="1:10" x14ac:dyDescent="0.15">
      <c r="A44" s="141"/>
      <c r="B44" s="142"/>
      <c r="C44" s="131"/>
      <c r="D44" s="144"/>
      <c r="E44" s="144"/>
      <c r="F44" s="144"/>
      <c r="G44" s="144"/>
      <c r="H44" s="144"/>
      <c r="I44" s="144"/>
      <c r="J44" s="131"/>
    </row>
    <row r="45" spans="1:10" s="43" customFormat="1" x14ac:dyDescent="0.15">
      <c r="A45" s="120" t="s">
        <v>60</v>
      </c>
      <c r="B45" s="121"/>
      <c r="C45" s="94" t="s">
        <v>35</v>
      </c>
      <c r="D45" s="94" t="s">
        <v>35</v>
      </c>
      <c r="E45" s="94" t="s">
        <v>35</v>
      </c>
      <c r="F45" s="94" t="s">
        <v>35</v>
      </c>
      <c r="G45" s="94">
        <v>7035</v>
      </c>
      <c r="H45" s="94">
        <v>125</v>
      </c>
      <c r="I45" s="94">
        <f>G45+H45</f>
        <v>7160</v>
      </c>
      <c r="J45" s="94">
        <v>2239</v>
      </c>
    </row>
    <row r="46" spans="1:10" s="43" customFormat="1" x14ac:dyDescent="0.15">
      <c r="A46" s="122"/>
      <c r="B46" s="123"/>
      <c r="C46" s="100"/>
      <c r="D46" s="100"/>
      <c r="E46" s="100"/>
      <c r="F46" s="100"/>
      <c r="G46" s="100"/>
      <c r="H46" s="100"/>
      <c r="I46" s="100"/>
      <c r="J46" s="100"/>
    </row>
    <row r="47" spans="1:10" x14ac:dyDescent="0.15">
      <c r="C47" s="3" t="s">
        <v>26</v>
      </c>
      <c r="D47" s="3"/>
      <c r="E47" s="17"/>
    </row>
    <row r="48" spans="1:10" x14ac:dyDescent="0.15">
      <c r="C48" s="8" t="s">
        <v>27</v>
      </c>
      <c r="D48" s="8"/>
      <c r="E48" s="5"/>
    </row>
    <row r="49" spans="3:5" x14ac:dyDescent="0.15">
      <c r="C49" s="20" t="s">
        <v>28</v>
      </c>
      <c r="D49" s="20"/>
      <c r="E49" s="18"/>
    </row>
  </sheetData>
  <mergeCells count="167">
    <mergeCell ref="A45:B46"/>
    <mergeCell ref="C45:C46"/>
    <mergeCell ref="D45:D46"/>
    <mergeCell ref="E45:E46"/>
    <mergeCell ref="F45:F46"/>
    <mergeCell ref="G45:G46"/>
    <mergeCell ref="H45:H46"/>
    <mergeCell ref="I45:I46"/>
    <mergeCell ref="J45:J46"/>
    <mergeCell ref="J41:J42"/>
    <mergeCell ref="I39:I40"/>
    <mergeCell ref="J39:J40"/>
    <mergeCell ref="B37:B38"/>
    <mergeCell ref="C37:C38"/>
    <mergeCell ref="D37:D38"/>
    <mergeCell ref="E37:E38"/>
    <mergeCell ref="F37:F38"/>
    <mergeCell ref="G37:G38"/>
    <mergeCell ref="H37:H38"/>
    <mergeCell ref="B31:B32"/>
    <mergeCell ref="H41:H42"/>
    <mergeCell ref="I41:I42"/>
    <mergeCell ref="A22:A42"/>
    <mergeCell ref="B22:B23"/>
    <mergeCell ref="B24:B25"/>
    <mergeCell ref="I24:I25"/>
    <mergeCell ref="B41:B42"/>
    <mergeCell ref="C41:C42"/>
    <mergeCell ref="D41:D42"/>
    <mergeCell ref="E41:E42"/>
    <mergeCell ref="F41:F42"/>
    <mergeCell ref="G41:G42"/>
    <mergeCell ref="A43:B44"/>
    <mergeCell ref="C43:C44"/>
    <mergeCell ref="D43:D44"/>
    <mergeCell ref="E43:E44"/>
    <mergeCell ref="F43:F44"/>
    <mergeCell ref="G43:G44"/>
    <mergeCell ref="H43:H44"/>
    <mergeCell ref="I43:I44"/>
    <mergeCell ref="J43:J44"/>
    <mergeCell ref="I37:I38"/>
    <mergeCell ref="H33:H34"/>
    <mergeCell ref="I33:I34"/>
    <mergeCell ref="J37:J38"/>
    <mergeCell ref="B39:B40"/>
    <mergeCell ref="C39:C40"/>
    <mergeCell ref="D39:D40"/>
    <mergeCell ref="E39:E40"/>
    <mergeCell ref="F39:F40"/>
    <mergeCell ref="G39:G40"/>
    <mergeCell ref="H39:H40"/>
    <mergeCell ref="B33:B34"/>
    <mergeCell ref="C33:C34"/>
    <mergeCell ref="D33:D34"/>
    <mergeCell ref="E33:E34"/>
    <mergeCell ref="F33:F34"/>
    <mergeCell ref="G33:G34"/>
    <mergeCell ref="J33:J34"/>
    <mergeCell ref="B35:B36"/>
    <mergeCell ref="C35:C36"/>
    <mergeCell ref="D35:D36"/>
    <mergeCell ref="E35:E36"/>
    <mergeCell ref="F35:F36"/>
    <mergeCell ref="G35:G36"/>
    <mergeCell ref="H35:H36"/>
    <mergeCell ref="I35:I36"/>
    <mergeCell ref="J35:J36"/>
    <mergeCell ref="C24:C25"/>
    <mergeCell ref="D24:D25"/>
    <mergeCell ref="E24:E25"/>
    <mergeCell ref="F24:F25"/>
    <mergeCell ref="G24:G25"/>
    <mergeCell ref="H24:H25"/>
    <mergeCell ref="J24:J25"/>
    <mergeCell ref="C31:C32"/>
    <mergeCell ref="D31:D32"/>
    <mergeCell ref="E31:E32"/>
    <mergeCell ref="F31:F32"/>
    <mergeCell ref="G31:G32"/>
    <mergeCell ref="H31:H32"/>
    <mergeCell ref="I31:I32"/>
    <mergeCell ref="J31:J32"/>
    <mergeCell ref="H20:H21"/>
    <mergeCell ref="I20:I21"/>
    <mergeCell ref="J20:J21"/>
    <mergeCell ref="C22:C23"/>
    <mergeCell ref="D22:D23"/>
    <mergeCell ref="E22:E23"/>
    <mergeCell ref="F22:F23"/>
    <mergeCell ref="G22:G23"/>
    <mergeCell ref="H22:H23"/>
    <mergeCell ref="I22:I23"/>
    <mergeCell ref="J22:J23"/>
    <mergeCell ref="J16:J17"/>
    <mergeCell ref="B18:B19"/>
    <mergeCell ref="C18:C19"/>
    <mergeCell ref="D18:D19"/>
    <mergeCell ref="E18:E19"/>
    <mergeCell ref="F18:F19"/>
    <mergeCell ref="G18:G19"/>
    <mergeCell ref="H18:H19"/>
    <mergeCell ref="I18:I19"/>
    <mergeCell ref="J18:J19"/>
    <mergeCell ref="B20:B21"/>
    <mergeCell ref="C20:C21"/>
    <mergeCell ref="D20:D21"/>
    <mergeCell ref="E20:E21"/>
    <mergeCell ref="F20:F21"/>
    <mergeCell ref="G20:G21"/>
    <mergeCell ref="H12:H13"/>
    <mergeCell ref="I12:I13"/>
    <mergeCell ref="A16:A21"/>
    <mergeCell ref="B16:B17"/>
    <mergeCell ref="C16:C17"/>
    <mergeCell ref="D16:D17"/>
    <mergeCell ref="E16:E17"/>
    <mergeCell ref="F16:F17"/>
    <mergeCell ref="G16:G17"/>
    <mergeCell ref="H16:H17"/>
    <mergeCell ref="G14:G15"/>
    <mergeCell ref="H14:H15"/>
    <mergeCell ref="I14:I15"/>
    <mergeCell ref="I16:I17"/>
    <mergeCell ref="B8:B9"/>
    <mergeCell ref="C8:C9"/>
    <mergeCell ref="D8:D9"/>
    <mergeCell ref="E8:E9"/>
    <mergeCell ref="J12:J13"/>
    <mergeCell ref="B14:B15"/>
    <mergeCell ref="C14:C15"/>
    <mergeCell ref="D14:D15"/>
    <mergeCell ref="E14:E15"/>
    <mergeCell ref="F14:F15"/>
    <mergeCell ref="I10:I11"/>
    <mergeCell ref="J10:J11"/>
    <mergeCell ref="J14:J15"/>
    <mergeCell ref="B12:B13"/>
    <mergeCell ref="C12:C13"/>
    <mergeCell ref="D12:D13"/>
    <mergeCell ref="E12:E13"/>
    <mergeCell ref="F12:F13"/>
    <mergeCell ref="G12:G13"/>
    <mergeCell ref="A1:J1"/>
    <mergeCell ref="J3:J5"/>
    <mergeCell ref="A6:A15"/>
    <mergeCell ref="B6:B7"/>
    <mergeCell ref="C6:C7"/>
    <mergeCell ref="D6:D7"/>
    <mergeCell ref="F8:F9"/>
    <mergeCell ref="G8:G9"/>
    <mergeCell ref="H8:H9"/>
    <mergeCell ref="I8:I9"/>
    <mergeCell ref="J8:J9"/>
    <mergeCell ref="B10:B11"/>
    <mergeCell ref="C10:C11"/>
    <mergeCell ref="D10:D11"/>
    <mergeCell ref="E10:E11"/>
    <mergeCell ref="F10:F11"/>
    <mergeCell ref="E6:E7"/>
    <mergeCell ref="F6:F7"/>
    <mergeCell ref="G6:G7"/>
    <mergeCell ref="H6:H7"/>
    <mergeCell ref="I6:I7"/>
    <mergeCell ref="J6:J7"/>
    <mergeCell ref="G10:G11"/>
    <mergeCell ref="H10:H11"/>
  </mergeCells>
  <phoneticPr fontId="3"/>
  <pageMargins left="0.59055118110236227" right="0" top="0.78740157480314965" bottom="0" header="0.31496062992125984" footer="0.31496062992125984"/>
  <pageSetup paperSize="9" fitToWidth="0" orientation="portrait"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
  <sheetViews>
    <sheetView zoomScaleNormal="100" zoomScaleSheetLayoutView="90" workbookViewId="0">
      <selection sqref="A1:J1"/>
    </sheetView>
  </sheetViews>
  <sheetFormatPr defaultRowHeight="13.5" x14ac:dyDescent="0.15"/>
  <cols>
    <col min="1" max="1" width="4.625" style="1" customWidth="1"/>
    <col min="2" max="2" width="18.125" style="1" customWidth="1"/>
    <col min="3" max="10" width="8.625" style="1" customWidth="1"/>
    <col min="11" max="11" width="9" style="1" customWidth="1"/>
    <col min="12" max="16384" width="9" style="27"/>
  </cols>
  <sheetData>
    <row r="1" spans="1:13" ht="17.25" x14ac:dyDescent="0.15">
      <c r="A1" s="82" t="s">
        <v>125</v>
      </c>
      <c r="B1" s="82"/>
      <c r="C1" s="82"/>
      <c r="D1" s="82"/>
      <c r="E1" s="82"/>
      <c r="F1" s="82"/>
      <c r="G1" s="82"/>
      <c r="H1" s="82"/>
      <c r="I1" s="82"/>
      <c r="J1" s="82"/>
    </row>
    <row r="2" spans="1:13" ht="14.25" x14ac:dyDescent="0.15">
      <c r="A2" s="5"/>
      <c r="B2" s="5"/>
      <c r="C2" s="5"/>
      <c r="D2" s="5"/>
      <c r="E2" s="5"/>
      <c r="F2" s="5"/>
      <c r="G2" s="5"/>
      <c r="H2" s="5"/>
      <c r="I2" s="2" t="s">
        <v>1</v>
      </c>
      <c r="J2" s="26"/>
      <c r="K2" s="32"/>
    </row>
    <row r="3" spans="1:13" ht="14.45" customHeight="1" x14ac:dyDescent="0.15">
      <c r="A3" s="16"/>
      <c r="B3" s="30"/>
      <c r="C3" s="15" t="s">
        <v>2</v>
      </c>
      <c r="D3" s="13"/>
      <c r="E3" s="13"/>
      <c r="F3" s="13"/>
      <c r="G3" s="13"/>
      <c r="H3" s="13"/>
      <c r="I3" s="14"/>
      <c r="J3" s="164" t="s">
        <v>40</v>
      </c>
      <c r="K3" s="33"/>
    </row>
    <row r="4" spans="1:13" ht="14.45" customHeight="1" x14ac:dyDescent="0.15">
      <c r="A4" s="10"/>
      <c r="B4" s="12"/>
      <c r="C4" s="25" t="s">
        <v>41</v>
      </c>
      <c r="D4" s="11" t="s">
        <v>42</v>
      </c>
      <c r="E4" s="25" t="s">
        <v>43</v>
      </c>
      <c r="F4" s="25" t="s">
        <v>44</v>
      </c>
      <c r="G4" s="25" t="s">
        <v>45</v>
      </c>
      <c r="H4" s="25" t="s">
        <v>46</v>
      </c>
      <c r="I4" s="25" t="s">
        <v>47</v>
      </c>
      <c r="J4" s="165"/>
      <c r="K4" s="33"/>
    </row>
    <row r="5" spans="1:13" ht="14.45" customHeight="1" x14ac:dyDescent="0.15">
      <c r="A5" s="10"/>
      <c r="B5" s="9"/>
      <c r="C5" s="24"/>
      <c r="D5" s="31"/>
      <c r="E5" s="24"/>
      <c r="F5" s="24"/>
      <c r="G5" s="24"/>
      <c r="H5" s="24"/>
      <c r="I5" s="24"/>
      <c r="J5" s="166"/>
      <c r="K5" s="33"/>
    </row>
    <row r="6" spans="1:13" ht="14.45" customHeight="1" x14ac:dyDescent="0.15">
      <c r="A6" s="168" t="s">
        <v>48</v>
      </c>
      <c r="B6" s="171" t="s">
        <v>11</v>
      </c>
      <c r="C6" s="91" t="s">
        <v>96</v>
      </c>
      <c r="D6" s="143">
        <v>558</v>
      </c>
      <c r="E6" s="130" t="s">
        <v>49</v>
      </c>
      <c r="F6" s="130">
        <v>378</v>
      </c>
      <c r="G6" s="130">
        <v>20</v>
      </c>
      <c r="H6" s="130">
        <v>8448</v>
      </c>
      <c r="I6" s="130">
        <f>D6+F6+G6+H6</f>
        <v>9404</v>
      </c>
      <c r="J6" s="130">
        <v>3206</v>
      </c>
      <c r="K6" s="33"/>
    </row>
    <row r="7" spans="1:13" ht="14.45" customHeight="1" x14ac:dyDescent="0.15">
      <c r="A7" s="169"/>
      <c r="B7" s="160"/>
      <c r="C7" s="91"/>
      <c r="D7" s="145"/>
      <c r="E7" s="132"/>
      <c r="F7" s="132"/>
      <c r="G7" s="132"/>
      <c r="H7" s="132"/>
      <c r="I7" s="132"/>
      <c r="J7" s="132"/>
      <c r="K7" s="33"/>
    </row>
    <row r="8" spans="1:13" ht="14.45" customHeight="1" x14ac:dyDescent="0.15">
      <c r="A8" s="169"/>
      <c r="B8" s="160" t="s">
        <v>12</v>
      </c>
      <c r="C8" s="91" t="s">
        <v>96</v>
      </c>
      <c r="D8" s="145">
        <v>6820</v>
      </c>
      <c r="E8" s="132" t="s">
        <v>49</v>
      </c>
      <c r="F8" s="132">
        <v>454</v>
      </c>
      <c r="G8" s="132">
        <v>110</v>
      </c>
      <c r="H8" s="132">
        <v>1735</v>
      </c>
      <c r="I8" s="132">
        <f>D8+F8+G8+H8</f>
        <v>9119</v>
      </c>
      <c r="J8" s="132">
        <v>4088</v>
      </c>
      <c r="K8" s="33"/>
    </row>
    <row r="9" spans="1:13" ht="14.45" customHeight="1" x14ac:dyDescent="0.15">
      <c r="A9" s="169"/>
      <c r="B9" s="160"/>
      <c r="C9" s="91"/>
      <c r="D9" s="145"/>
      <c r="E9" s="132"/>
      <c r="F9" s="132"/>
      <c r="G9" s="132"/>
      <c r="H9" s="132"/>
      <c r="I9" s="132"/>
      <c r="J9" s="132"/>
      <c r="K9" s="33"/>
    </row>
    <row r="10" spans="1:13" ht="14.45" customHeight="1" x14ac:dyDescent="0.15">
      <c r="A10" s="169"/>
      <c r="B10" s="160" t="s">
        <v>50</v>
      </c>
      <c r="C10" s="91" t="s">
        <v>96</v>
      </c>
      <c r="D10" s="145">
        <v>886</v>
      </c>
      <c r="E10" s="132" t="s">
        <v>29</v>
      </c>
      <c r="F10" s="132">
        <v>432</v>
      </c>
      <c r="G10" s="132">
        <v>57</v>
      </c>
      <c r="H10" s="132">
        <v>1</v>
      </c>
      <c r="I10" s="132">
        <f>D10+SUM(E10:H11)</f>
        <v>1376</v>
      </c>
      <c r="J10" s="132">
        <v>534</v>
      </c>
      <c r="K10" s="33"/>
    </row>
    <row r="11" spans="1:13" ht="14.45" customHeight="1" x14ac:dyDescent="0.15">
      <c r="A11" s="169"/>
      <c r="B11" s="160"/>
      <c r="C11" s="91"/>
      <c r="D11" s="145"/>
      <c r="E11" s="132"/>
      <c r="F11" s="132"/>
      <c r="G11" s="132"/>
      <c r="H11" s="132"/>
      <c r="I11" s="132"/>
      <c r="J11" s="132"/>
      <c r="K11" s="33"/>
      <c r="L11" s="34"/>
      <c r="M11" s="34"/>
    </row>
    <row r="12" spans="1:13" ht="14.45" customHeight="1" x14ac:dyDescent="0.15">
      <c r="A12" s="169"/>
      <c r="B12" s="167" t="s">
        <v>14</v>
      </c>
      <c r="C12" s="91" t="s">
        <v>96</v>
      </c>
      <c r="D12" s="145" t="s">
        <v>49</v>
      </c>
      <c r="E12" s="132" t="s">
        <v>29</v>
      </c>
      <c r="F12" s="132" t="s">
        <v>29</v>
      </c>
      <c r="G12" s="132" t="s">
        <v>29</v>
      </c>
      <c r="H12" s="132" t="s">
        <v>29</v>
      </c>
      <c r="I12" s="132" t="s">
        <v>49</v>
      </c>
      <c r="J12" s="132" t="s">
        <v>29</v>
      </c>
      <c r="K12" s="35"/>
      <c r="L12" s="34"/>
      <c r="M12" s="34"/>
    </row>
    <row r="13" spans="1:13" ht="14.45" customHeight="1" x14ac:dyDescent="0.15">
      <c r="A13" s="169"/>
      <c r="B13" s="167"/>
      <c r="C13" s="91"/>
      <c r="D13" s="145"/>
      <c r="E13" s="132"/>
      <c r="F13" s="132"/>
      <c r="G13" s="132"/>
      <c r="H13" s="132"/>
      <c r="I13" s="132"/>
      <c r="J13" s="132"/>
      <c r="K13" s="35"/>
      <c r="L13" s="34"/>
      <c r="M13" s="34"/>
    </row>
    <row r="14" spans="1:13" ht="14.45" customHeight="1" x14ac:dyDescent="0.15">
      <c r="A14" s="169"/>
      <c r="B14" s="162" t="s">
        <v>0</v>
      </c>
      <c r="C14" s="91" t="s">
        <v>96</v>
      </c>
      <c r="D14" s="145">
        <f>SUM(D6:D13)</f>
        <v>8264</v>
      </c>
      <c r="E14" s="132" t="s">
        <v>49</v>
      </c>
      <c r="F14" s="132">
        <f t="shared" ref="F14:H14" si="0">SUM(F6:F13)</f>
        <v>1264</v>
      </c>
      <c r="G14" s="132">
        <f t="shared" si="0"/>
        <v>187</v>
      </c>
      <c r="H14" s="132">
        <f t="shared" si="0"/>
        <v>10184</v>
      </c>
      <c r="I14" s="132">
        <f>D14+SUM(E14:H15)</f>
        <v>19899</v>
      </c>
      <c r="J14" s="132">
        <f>SUM(J6:J13)</f>
        <v>7828</v>
      </c>
      <c r="K14" s="35"/>
      <c r="L14" s="34"/>
      <c r="M14" s="34"/>
    </row>
    <row r="15" spans="1:13" ht="14.45" customHeight="1" x14ac:dyDescent="0.15">
      <c r="A15" s="170"/>
      <c r="B15" s="163"/>
      <c r="C15" s="91"/>
      <c r="D15" s="144"/>
      <c r="E15" s="131"/>
      <c r="F15" s="131"/>
      <c r="G15" s="131"/>
      <c r="H15" s="131"/>
      <c r="I15" s="131"/>
      <c r="J15" s="131"/>
      <c r="K15" s="35"/>
      <c r="L15" s="34"/>
      <c r="M15" s="34"/>
    </row>
    <row r="16" spans="1:13" ht="14.45" customHeight="1" x14ac:dyDescent="0.15">
      <c r="A16" s="155" t="s">
        <v>51</v>
      </c>
      <c r="B16" s="158" t="s">
        <v>15</v>
      </c>
      <c r="C16" s="130">
        <v>2149</v>
      </c>
      <c r="D16" s="143">
        <v>185822</v>
      </c>
      <c r="E16" s="130">
        <v>2408</v>
      </c>
      <c r="F16" s="130">
        <v>135497</v>
      </c>
      <c r="G16" s="130">
        <v>6270</v>
      </c>
      <c r="H16" s="130">
        <v>45765</v>
      </c>
      <c r="I16" s="130">
        <f>C16+D16+E16+F16+G16+H16</f>
        <v>377911</v>
      </c>
      <c r="J16" s="130">
        <v>209065</v>
      </c>
      <c r="K16" s="35"/>
      <c r="L16" s="34"/>
      <c r="M16" s="34"/>
    </row>
    <row r="17" spans="1:13" ht="14.45" customHeight="1" x14ac:dyDescent="0.15">
      <c r="A17" s="156"/>
      <c r="B17" s="159"/>
      <c r="C17" s="132"/>
      <c r="D17" s="145"/>
      <c r="E17" s="132"/>
      <c r="F17" s="132"/>
      <c r="G17" s="132"/>
      <c r="H17" s="132"/>
      <c r="I17" s="132"/>
      <c r="J17" s="132"/>
      <c r="K17" s="35"/>
      <c r="L17" s="34"/>
      <c r="M17" s="34"/>
    </row>
    <row r="18" spans="1:13" ht="14.45" customHeight="1" x14ac:dyDescent="0.15">
      <c r="A18" s="156"/>
      <c r="B18" s="160" t="s">
        <v>16</v>
      </c>
      <c r="C18" s="132">
        <v>6559</v>
      </c>
      <c r="D18" s="145">
        <v>161180</v>
      </c>
      <c r="E18" s="132">
        <v>43610</v>
      </c>
      <c r="F18" s="132">
        <v>59402</v>
      </c>
      <c r="G18" s="132">
        <v>6271</v>
      </c>
      <c r="H18" s="132">
        <v>10141</v>
      </c>
      <c r="I18" s="132">
        <f>C18+D18+E18+F18+G18+H18</f>
        <v>287163</v>
      </c>
      <c r="J18" s="132">
        <v>127378</v>
      </c>
      <c r="K18" s="35"/>
      <c r="L18" s="34"/>
      <c r="M18" s="34"/>
    </row>
    <row r="19" spans="1:13" ht="14.45" customHeight="1" x14ac:dyDescent="0.15">
      <c r="A19" s="156"/>
      <c r="B19" s="160"/>
      <c r="C19" s="132"/>
      <c r="D19" s="145"/>
      <c r="E19" s="132"/>
      <c r="F19" s="132"/>
      <c r="G19" s="132"/>
      <c r="H19" s="132"/>
      <c r="I19" s="132"/>
      <c r="J19" s="132"/>
      <c r="K19" s="35"/>
      <c r="L19" s="34"/>
      <c r="M19" s="34"/>
    </row>
    <row r="20" spans="1:13" ht="14.45" customHeight="1" x14ac:dyDescent="0.15">
      <c r="A20" s="156"/>
      <c r="B20" s="160" t="s">
        <v>0</v>
      </c>
      <c r="C20" s="132">
        <f>SUM(C16:C19)</f>
        <v>8708</v>
      </c>
      <c r="D20" s="145">
        <f>SUM(D16:D19)</f>
        <v>347002</v>
      </c>
      <c r="E20" s="132">
        <f>SUM(E16:E19)</f>
        <v>46018</v>
      </c>
      <c r="F20" s="132">
        <f t="shared" ref="F20:H20" si="1">SUM(F16:F19)</f>
        <v>194899</v>
      </c>
      <c r="G20" s="132">
        <f t="shared" si="1"/>
        <v>12541</v>
      </c>
      <c r="H20" s="132">
        <f t="shared" si="1"/>
        <v>55906</v>
      </c>
      <c r="I20" s="132">
        <f>C20+D20+SUM(E20:H21)</f>
        <v>665074</v>
      </c>
      <c r="J20" s="132">
        <f>SUM(J16:J19)</f>
        <v>336443</v>
      </c>
      <c r="K20" s="36"/>
      <c r="L20" s="34"/>
      <c r="M20" s="34"/>
    </row>
    <row r="21" spans="1:13" ht="14.45" customHeight="1" x14ac:dyDescent="0.15">
      <c r="A21" s="157"/>
      <c r="B21" s="161"/>
      <c r="C21" s="131"/>
      <c r="D21" s="144"/>
      <c r="E21" s="131"/>
      <c r="F21" s="131"/>
      <c r="G21" s="131"/>
      <c r="H21" s="131"/>
      <c r="I21" s="131"/>
      <c r="J21" s="131"/>
      <c r="K21" s="35"/>
      <c r="L21" s="34"/>
      <c r="M21" s="34"/>
    </row>
    <row r="22" spans="1:13" ht="14.45" customHeight="1" x14ac:dyDescent="0.15">
      <c r="A22" s="134" t="s">
        <v>52</v>
      </c>
      <c r="B22" s="171" t="s">
        <v>17</v>
      </c>
      <c r="C22" s="130" t="s">
        <v>29</v>
      </c>
      <c r="D22" s="143">
        <v>11433</v>
      </c>
      <c r="E22" s="130" t="s">
        <v>29</v>
      </c>
      <c r="F22" s="130">
        <v>27926</v>
      </c>
      <c r="G22" s="130" t="s">
        <v>29</v>
      </c>
      <c r="H22" s="130">
        <v>330</v>
      </c>
      <c r="I22" s="130">
        <f>D22+F22+H22</f>
        <v>39689</v>
      </c>
      <c r="J22" s="130">
        <v>32515</v>
      </c>
      <c r="K22" s="35"/>
      <c r="L22" s="34"/>
      <c r="M22" s="34"/>
    </row>
    <row r="23" spans="1:13" ht="14.45" customHeight="1" x14ac:dyDescent="0.15">
      <c r="A23" s="174"/>
      <c r="B23" s="160"/>
      <c r="C23" s="132"/>
      <c r="D23" s="145"/>
      <c r="E23" s="132"/>
      <c r="F23" s="132"/>
      <c r="G23" s="132"/>
      <c r="H23" s="132"/>
      <c r="I23" s="132"/>
      <c r="J23" s="132"/>
      <c r="K23" s="35"/>
      <c r="L23" s="34"/>
      <c r="M23" s="34"/>
    </row>
    <row r="24" spans="1:13" ht="14.45" customHeight="1" x14ac:dyDescent="0.15">
      <c r="A24" s="174"/>
      <c r="B24" s="160" t="s">
        <v>18</v>
      </c>
      <c r="C24" s="132" t="s">
        <v>29</v>
      </c>
      <c r="D24" s="145">
        <v>46304</v>
      </c>
      <c r="E24" s="132">
        <v>9818</v>
      </c>
      <c r="F24" s="132">
        <v>24534</v>
      </c>
      <c r="G24" s="132">
        <v>97</v>
      </c>
      <c r="H24" s="132">
        <v>549</v>
      </c>
      <c r="I24" s="132">
        <f>D24+E24+F24+G24+H24</f>
        <v>81302</v>
      </c>
      <c r="J24" s="132">
        <v>33342</v>
      </c>
      <c r="K24" s="33"/>
      <c r="L24" s="34"/>
      <c r="M24" s="34"/>
    </row>
    <row r="25" spans="1:13" ht="14.45" customHeight="1" x14ac:dyDescent="0.15">
      <c r="A25" s="174"/>
      <c r="B25" s="176"/>
      <c r="C25" s="146"/>
      <c r="D25" s="153"/>
      <c r="E25" s="146"/>
      <c r="F25" s="146"/>
      <c r="G25" s="146"/>
      <c r="H25" s="146"/>
      <c r="I25" s="146"/>
      <c r="J25" s="146"/>
      <c r="K25" s="33"/>
    </row>
    <row r="26" spans="1:13" ht="14.45" customHeight="1" x14ac:dyDescent="0.15">
      <c r="A26" s="174"/>
      <c r="B26" s="37" t="s">
        <v>54</v>
      </c>
      <c r="C26" s="38">
        <v>3</v>
      </c>
      <c r="D26" s="39">
        <v>2946</v>
      </c>
      <c r="E26" s="28">
        <v>11855</v>
      </c>
      <c r="F26" s="38">
        <v>3346</v>
      </c>
      <c r="G26" s="38">
        <v>347</v>
      </c>
      <c r="H26" s="38">
        <v>75706</v>
      </c>
      <c r="I26" s="38">
        <f>C26+D26+E26+F26+G26+H26</f>
        <v>94203</v>
      </c>
      <c r="J26" s="38">
        <v>31966</v>
      </c>
      <c r="K26" s="4"/>
    </row>
    <row r="27" spans="1:13" ht="14.45" customHeight="1" x14ac:dyDescent="0.15">
      <c r="A27" s="174"/>
      <c r="B27" s="37" t="s">
        <v>55</v>
      </c>
      <c r="C27" s="38" t="s">
        <v>53</v>
      </c>
      <c r="D27" s="39">
        <v>740</v>
      </c>
      <c r="E27" s="28" t="s">
        <v>53</v>
      </c>
      <c r="F27" s="38">
        <v>1006</v>
      </c>
      <c r="G27" s="38">
        <v>116</v>
      </c>
      <c r="H27" s="38">
        <v>15938</v>
      </c>
      <c r="I27" s="38">
        <f>D27+F27+G27+H27</f>
        <v>17800</v>
      </c>
      <c r="J27" s="38">
        <v>6245</v>
      </c>
      <c r="K27" s="33"/>
    </row>
    <row r="28" spans="1:13" ht="14.45" customHeight="1" x14ac:dyDescent="0.15">
      <c r="A28" s="174"/>
      <c r="B28" s="37" t="s">
        <v>56</v>
      </c>
      <c r="C28" s="38" t="s">
        <v>29</v>
      </c>
      <c r="D28" s="39">
        <v>46</v>
      </c>
      <c r="E28" s="28" t="s">
        <v>53</v>
      </c>
      <c r="F28" s="38">
        <v>867</v>
      </c>
      <c r="G28" s="38" t="s">
        <v>53</v>
      </c>
      <c r="H28" s="38">
        <v>121</v>
      </c>
      <c r="I28" s="38">
        <f>D28+F28+H28</f>
        <v>1034</v>
      </c>
      <c r="J28" s="38">
        <v>205</v>
      </c>
      <c r="K28" s="33"/>
    </row>
    <row r="29" spans="1:13" ht="14.45" customHeight="1" x14ac:dyDescent="0.15">
      <c r="A29" s="174"/>
      <c r="B29" s="37" t="s">
        <v>57</v>
      </c>
      <c r="C29" s="38">
        <v>3687</v>
      </c>
      <c r="D29" s="39">
        <v>6038</v>
      </c>
      <c r="E29" s="28">
        <v>6378</v>
      </c>
      <c r="F29" s="38">
        <v>9693</v>
      </c>
      <c r="G29" s="38">
        <v>8872</v>
      </c>
      <c r="H29" s="38">
        <v>59741</v>
      </c>
      <c r="I29" s="38">
        <f>C29+D29+E29+F29+G29+H29</f>
        <v>94409</v>
      </c>
      <c r="J29" s="38">
        <v>56106</v>
      </c>
      <c r="K29" s="33"/>
    </row>
    <row r="30" spans="1:13" ht="14.45" customHeight="1" x14ac:dyDescent="0.15">
      <c r="A30" s="174"/>
      <c r="B30" s="40" t="s">
        <v>58</v>
      </c>
      <c r="C30" s="28">
        <v>219</v>
      </c>
      <c r="D30" s="29">
        <v>3991</v>
      </c>
      <c r="E30" s="28">
        <v>4286</v>
      </c>
      <c r="F30" s="28">
        <v>6385</v>
      </c>
      <c r="G30" s="28">
        <v>3913</v>
      </c>
      <c r="H30" s="28">
        <v>4954</v>
      </c>
      <c r="I30" s="38">
        <f>C30+D30+E30+F30+G30+H30</f>
        <v>23748</v>
      </c>
      <c r="J30" s="28">
        <v>12572</v>
      </c>
      <c r="K30" s="33"/>
    </row>
    <row r="31" spans="1:13" ht="14.45" customHeight="1" x14ac:dyDescent="0.15">
      <c r="A31" s="174"/>
      <c r="B31" s="172" t="s">
        <v>59</v>
      </c>
      <c r="C31" s="132">
        <f t="shared" ref="C31:J31" si="2">SUM(C26:C30)</f>
        <v>3909</v>
      </c>
      <c r="D31" s="145">
        <f t="shared" ref="D31" si="3">SUM(D26:D30)</f>
        <v>13761</v>
      </c>
      <c r="E31" s="132">
        <f t="shared" si="2"/>
        <v>22519</v>
      </c>
      <c r="F31" s="132">
        <f t="shared" si="2"/>
        <v>21297</v>
      </c>
      <c r="G31" s="132">
        <f t="shared" si="2"/>
        <v>13248</v>
      </c>
      <c r="H31" s="132">
        <f t="shared" si="2"/>
        <v>156460</v>
      </c>
      <c r="I31" s="132">
        <f>C31+D31+SUM(E31:H32)</f>
        <v>231194</v>
      </c>
      <c r="J31" s="132">
        <f t="shared" si="2"/>
        <v>107094</v>
      </c>
      <c r="K31" s="33"/>
    </row>
    <row r="32" spans="1:13" ht="14.45" customHeight="1" x14ac:dyDescent="0.15">
      <c r="A32" s="174"/>
      <c r="B32" s="178"/>
      <c r="C32" s="146"/>
      <c r="D32" s="153"/>
      <c r="E32" s="146"/>
      <c r="F32" s="146"/>
      <c r="G32" s="146"/>
      <c r="H32" s="146"/>
      <c r="I32" s="146"/>
      <c r="J32" s="146"/>
      <c r="K32" s="33"/>
    </row>
    <row r="33" spans="1:11" ht="14.45" customHeight="1" x14ac:dyDescent="0.15">
      <c r="A33" s="174"/>
      <c r="B33" s="173" t="s">
        <v>20</v>
      </c>
      <c r="C33" s="149" t="s">
        <v>29</v>
      </c>
      <c r="D33" s="150">
        <v>33490</v>
      </c>
      <c r="E33" s="149" t="s">
        <v>53</v>
      </c>
      <c r="F33" s="149">
        <v>13226</v>
      </c>
      <c r="G33" s="149" t="s">
        <v>29</v>
      </c>
      <c r="H33" s="149" t="s">
        <v>29</v>
      </c>
      <c r="I33" s="149">
        <f>D33+F33</f>
        <v>46716</v>
      </c>
      <c r="J33" s="149">
        <v>24926</v>
      </c>
      <c r="K33" s="33"/>
    </row>
    <row r="34" spans="1:11" ht="14.45" customHeight="1" x14ac:dyDescent="0.15">
      <c r="A34" s="174"/>
      <c r="B34" s="159"/>
      <c r="C34" s="132"/>
      <c r="D34" s="145"/>
      <c r="E34" s="132"/>
      <c r="F34" s="132"/>
      <c r="G34" s="132"/>
      <c r="H34" s="132"/>
      <c r="I34" s="132"/>
      <c r="J34" s="132"/>
      <c r="K34" s="33"/>
    </row>
    <row r="35" spans="1:11" ht="14.45" customHeight="1" x14ac:dyDescent="0.15">
      <c r="A35" s="174"/>
      <c r="B35" s="159" t="s">
        <v>21</v>
      </c>
      <c r="C35" s="91" t="s">
        <v>96</v>
      </c>
      <c r="D35" s="91" t="s">
        <v>96</v>
      </c>
      <c r="E35" s="91" t="s">
        <v>96</v>
      </c>
      <c r="F35" s="132">
        <v>50390</v>
      </c>
      <c r="G35" s="91" t="s">
        <v>96</v>
      </c>
      <c r="H35" s="91" t="s">
        <v>96</v>
      </c>
      <c r="I35" s="132">
        <v>50390</v>
      </c>
      <c r="J35" s="132">
        <v>23740</v>
      </c>
      <c r="K35" s="41"/>
    </row>
    <row r="36" spans="1:11" ht="14.45" customHeight="1" x14ac:dyDescent="0.15">
      <c r="A36" s="174"/>
      <c r="B36" s="159"/>
      <c r="C36" s="91"/>
      <c r="D36" s="91"/>
      <c r="E36" s="91"/>
      <c r="F36" s="132"/>
      <c r="G36" s="91"/>
      <c r="H36" s="91"/>
      <c r="I36" s="132"/>
      <c r="J36" s="132"/>
      <c r="K36" s="41"/>
    </row>
    <row r="37" spans="1:11" ht="14.45" customHeight="1" x14ac:dyDescent="0.15">
      <c r="A37" s="174"/>
      <c r="B37" s="159" t="s">
        <v>22</v>
      </c>
      <c r="C37" s="132">
        <v>1324</v>
      </c>
      <c r="D37" s="145">
        <v>7797</v>
      </c>
      <c r="E37" s="132">
        <v>9020</v>
      </c>
      <c r="F37" s="132">
        <v>8279</v>
      </c>
      <c r="G37" s="132">
        <v>125685</v>
      </c>
      <c r="H37" s="132">
        <v>266789</v>
      </c>
      <c r="I37" s="132">
        <f>C37+D37+E37+F37+G37+H37</f>
        <v>418894</v>
      </c>
      <c r="J37" s="132">
        <v>202484</v>
      </c>
      <c r="K37" s="41"/>
    </row>
    <row r="38" spans="1:11" ht="14.45" customHeight="1" x14ac:dyDescent="0.15">
      <c r="A38" s="174"/>
      <c r="B38" s="159"/>
      <c r="C38" s="132"/>
      <c r="D38" s="145"/>
      <c r="E38" s="132"/>
      <c r="F38" s="132"/>
      <c r="G38" s="132"/>
      <c r="H38" s="132"/>
      <c r="I38" s="132">
        <f>C38+D38+E38+F38+G38+H38</f>
        <v>0</v>
      </c>
      <c r="J38" s="132"/>
      <c r="K38" s="32"/>
    </row>
    <row r="39" spans="1:11" ht="14.45" customHeight="1" x14ac:dyDescent="0.15">
      <c r="A39" s="174"/>
      <c r="B39" s="172" t="s">
        <v>24</v>
      </c>
      <c r="C39" s="132" t="s">
        <v>121</v>
      </c>
      <c r="D39" s="145">
        <v>335</v>
      </c>
      <c r="E39" s="132">
        <v>357</v>
      </c>
      <c r="F39" s="132">
        <v>7007</v>
      </c>
      <c r="G39" s="132">
        <v>123</v>
      </c>
      <c r="H39" s="132">
        <v>380</v>
      </c>
      <c r="I39" s="132">
        <f>D39+E39+F39+G39+H39</f>
        <v>8202</v>
      </c>
      <c r="J39" s="132">
        <v>3966</v>
      </c>
      <c r="K39" s="33"/>
    </row>
    <row r="40" spans="1:11" ht="14.45" customHeight="1" x14ac:dyDescent="0.15">
      <c r="A40" s="174"/>
      <c r="B40" s="172"/>
      <c r="C40" s="132"/>
      <c r="D40" s="145"/>
      <c r="E40" s="132"/>
      <c r="F40" s="132"/>
      <c r="G40" s="132"/>
      <c r="H40" s="132"/>
      <c r="I40" s="132"/>
      <c r="J40" s="132"/>
      <c r="K40" s="33"/>
    </row>
    <row r="41" spans="1:11" ht="14.45" customHeight="1" x14ac:dyDescent="0.15">
      <c r="A41" s="174"/>
      <c r="B41" s="159" t="s">
        <v>0</v>
      </c>
      <c r="C41" s="132">
        <f>C31+C37</f>
        <v>5233</v>
      </c>
      <c r="D41" s="145">
        <f>D22+D24+D31+D33+D37+D39</f>
        <v>113120</v>
      </c>
      <c r="E41" s="132">
        <f>E24+E31+E37+E39</f>
        <v>41714</v>
      </c>
      <c r="F41" s="132">
        <f>F22+F24+F31+F33+F35+F37+F39</f>
        <v>152659</v>
      </c>
      <c r="G41" s="132">
        <f>G24+G31+G37+G39</f>
        <v>139153</v>
      </c>
      <c r="H41" s="132">
        <f>H22+H24+H31+H37+H39</f>
        <v>424508</v>
      </c>
      <c r="I41" s="132">
        <f>C41+D41+SUM(E41:H42)</f>
        <v>876387</v>
      </c>
      <c r="J41" s="132">
        <f>J22+J24+J31+J33+J35+J37+J39</f>
        <v>428067</v>
      </c>
      <c r="K41" s="33"/>
    </row>
    <row r="42" spans="1:11" ht="14.45" customHeight="1" x14ac:dyDescent="0.15">
      <c r="A42" s="175"/>
      <c r="B42" s="177"/>
      <c r="C42" s="131"/>
      <c r="D42" s="144"/>
      <c r="E42" s="131"/>
      <c r="F42" s="131"/>
      <c r="G42" s="131"/>
      <c r="H42" s="131"/>
      <c r="I42" s="131"/>
      <c r="J42" s="131"/>
      <c r="K42" s="33"/>
    </row>
    <row r="43" spans="1:11" ht="14.45" customHeight="1" x14ac:dyDescent="0.15">
      <c r="A43" s="139" t="s">
        <v>25</v>
      </c>
      <c r="B43" s="140"/>
      <c r="C43" s="130">
        <f>C20+C41</f>
        <v>13941</v>
      </c>
      <c r="D43" s="143">
        <f>D14+D20+D41</f>
        <v>468386</v>
      </c>
      <c r="E43" s="143">
        <f>E20+E41</f>
        <v>87732</v>
      </c>
      <c r="F43" s="143">
        <f t="shared" ref="F43:J43" si="4">F14+F20+F41</f>
        <v>348822</v>
      </c>
      <c r="G43" s="143">
        <f t="shared" si="4"/>
        <v>151881</v>
      </c>
      <c r="H43" s="143">
        <f t="shared" si="4"/>
        <v>490598</v>
      </c>
      <c r="I43" s="143">
        <f t="shared" si="4"/>
        <v>1561360</v>
      </c>
      <c r="J43" s="130">
        <f t="shared" si="4"/>
        <v>772338</v>
      </c>
      <c r="K43" s="33"/>
    </row>
    <row r="44" spans="1:11" ht="14.45" customHeight="1" x14ac:dyDescent="0.15">
      <c r="A44" s="141"/>
      <c r="B44" s="142"/>
      <c r="C44" s="131"/>
      <c r="D44" s="144"/>
      <c r="E44" s="144"/>
      <c r="F44" s="144"/>
      <c r="G44" s="144"/>
      <c r="H44" s="144"/>
      <c r="I44" s="144"/>
      <c r="J44" s="131"/>
      <c r="K44" s="33"/>
    </row>
    <row r="45" spans="1:11" ht="14.45" customHeight="1" x14ac:dyDescent="0.15">
      <c r="A45" s="139" t="s">
        <v>60</v>
      </c>
      <c r="B45" s="140"/>
      <c r="C45" s="130" t="s">
        <v>61</v>
      </c>
      <c r="D45" s="145" t="s">
        <v>61</v>
      </c>
      <c r="E45" s="130" t="s">
        <v>61</v>
      </c>
      <c r="F45" s="130" t="s">
        <v>61</v>
      </c>
      <c r="G45" s="130">
        <v>6559</v>
      </c>
      <c r="H45" s="130">
        <v>149</v>
      </c>
      <c r="I45" s="130">
        <f>G45+H45</f>
        <v>6708</v>
      </c>
      <c r="J45" s="130">
        <v>1619</v>
      </c>
      <c r="K45" s="33"/>
    </row>
    <row r="46" spans="1:11" ht="14.45" customHeight="1" x14ac:dyDescent="0.15">
      <c r="A46" s="141"/>
      <c r="B46" s="142"/>
      <c r="C46" s="131"/>
      <c r="D46" s="144"/>
      <c r="E46" s="131"/>
      <c r="F46" s="131"/>
      <c r="G46" s="131"/>
      <c r="H46" s="131"/>
      <c r="I46" s="131"/>
      <c r="J46" s="131"/>
      <c r="K46" s="33"/>
    </row>
    <row r="47" spans="1:11" ht="14.45" customHeight="1" x14ac:dyDescent="0.15">
      <c r="A47" s="17"/>
      <c r="B47" s="7"/>
      <c r="C47" s="3" t="s">
        <v>26</v>
      </c>
      <c r="D47" s="17"/>
      <c r="E47" s="17"/>
      <c r="F47" s="17"/>
      <c r="G47" s="17"/>
      <c r="H47" s="17"/>
      <c r="I47" s="17"/>
      <c r="J47" s="17"/>
      <c r="K47" s="42"/>
    </row>
    <row r="48" spans="1:11" ht="14.45" customHeight="1" x14ac:dyDescent="0.15">
      <c r="A48" s="5"/>
      <c r="B48" s="6"/>
      <c r="C48" s="8" t="s">
        <v>27</v>
      </c>
      <c r="D48" s="5"/>
      <c r="E48" s="5"/>
      <c r="F48" s="5"/>
      <c r="G48" s="5"/>
      <c r="H48" s="5"/>
      <c r="I48" s="5"/>
    </row>
    <row r="49" spans="1:11" ht="14.45" customHeight="1" x14ac:dyDescent="0.15">
      <c r="A49" s="18"/>
      <c r="B49" s="18"/>
      <c r="C49" s="20" t="s">
        <v>62</v>
      </c>
      <c r="D49" s="18"/>
      <c r="E49" s="18"/>
      <c r="F49" s="18"/>
      <c r="G49" s="18"/>
      <c r="H49" s="18"/>
      <c r="I49" s="18"/>
    </row>
    <row r="50" spans="1:11" ht="14.45" customHeight="1" x14ac:dyDescent="0.15">
      <c r="A50" s="18"/>
      <c r="B50" s="18"/>
      <c r="C50" s="18"/>
      <c r="D50" s="18"/>
      <c r="E50" s="18"/>
      <c r="F50" s="18"/>
      <c r="G50" s="18"/>
      <c r="H50" s="18"/>
      <c r="I50" s="18"/>
    </row>
    <row r="51" spans="1:11" ht="14.45" customHeight="1" x14ac:dyDescent="0.15">
      <c r="A51" s="19"/>
      <c r="B51" s="19"/>
      <c r="C51" s="19"/>
      <c r="D51" s="19"/>
      <c r="E51" s="19"/>
      <c r="F51" s="19"/>
      <c r="G51" s="19"/>
      <c r="H51" s="19"/>
      <c r="I51" s="19"/>
    </row>
    <row r="52" spans="1:11" ht="14.45" customHeight="1" x14ac:dyDescent="0.15">
      <c r="A52" s="19"/>
      <c r="B52" s="19"/>
      <c r="C52" s="19"/>
      <c r="D52" s="19"/>
      <c r="E52" s="19"/>
      <c r="F52" s="19"/>
      <c r="G52" s="19"/>
      <c r="H52" s="19"/>
      <c r="I52" s="19"/>
      <c r="J52" s="19"/>
      <c r="K52" s="19"/>
    </row>
    <row r="53" spans="1:11" ht="14.45" customHeight="1" x14ac:dyDescent="0.15"/>
    <row r="54" spans="1:11" ht="14.45" customHeight="1" x14ac:dyDescent="0.15"/>
    <row r="55" spans="1:11" ht="14.45" customHeight="1" x14ac:dyDescent="0.15"/>
    <row r="56" spans="1:11" ht="14.45" customHeight="1" x14ac:dyDescent="0.15"/>
    <row r="57" spans="1:11" ht="14.1" customHeight="1" x14ac:dyDescent="0.15"/>
    <row r="58" spans="1:11" ht="14.1" customHeight="1" x14ac:dyDescent="0.15"/>
    <row r="59" spans="1:11" ht="14.1" customHeight="1" x14ac:dyDescent="0.15"/>
    <row r="60" spans="1:11" ht="14.1" customHeight="1" x14ac:dyDescent="0.15"/>
    <row r="61" spans="1:11" ht="14.1" customHeight="1" x14ac:dyDescent="0.15"/>
    <row r="62" spans="1:11" ht="14.1" customHeight="1" x14ac:dyDescent="0.15"/>
    <row r="63" spans="1:11" ht="14.1" customHeight="1" x14ac:dyDescent="0.15"/>
    <row r="64" spans="1:11"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sheetData>
  <mergeCells count="167">
    <mergeCell ref="A43:B44"/>
    <mergeCell ref="C43:C44"/>
    <mergeCell ref="D43:D44"/>
    <mergeCell ref="E43:E44"/>
    <mergeCell ref="F43:F44"/>
    <mergeCell ref="G43:G44"/>
    <mergeCell ref="H43:H44"/>
    <mergeCell ref="A22:A42"/>
    <mergeCell ref="J45:J46"/>
    <mergeCell ref="I43:I44"/>
    <mergeCell ref="J43:J44"/>
    <mergeCell ref="A45:B46"/>
    <mergeCell ref="C45:C46"/>
    <mergeCell ref="D45:D46"/>
    <mergeCell ref="E45:E46"/>
    <mergeCell ref="F45:F46"/>
    <mergeCell ref="G45:G46"/>
    <mergeCell ref="H45:H46"/>
    <mergeCell ref="I45:I46"/>
    <mergeCell ref="B41:B42"/>
    <mergeCell ref="C41:C42"/>
    <mergeCell ref="D41:D42"/>
    <mergeCell ref="E41:E42"/>
    <mergeCell ref="F41:F42"/>
    <mergeCell ref="G41:G42"/>
    <mergeCell ref="H41:H42"/>
    <mergeCell ref="I41:I42"/>
    <mergeCell ref="J41:J42"/>
    <mergeCell ref="F37:F38"/>
    <mergeCell ref="G37:G38"/>
    <mergeCell ref="H37:H38"/>
    <mergeCell ref="I37:I38"/>
    <mergeCell ref="J37:J38"/>
    <mergeCell ref="B39:B40"/>
    <mergeCell ref="C39:C40"/>
    <mergeCell ref="D39:D40"/>
    <mergeCell ref="E39:E40"/>
    <mergeCell ref="F39:F40"/>
    <mergeCell ref="B37:B38"/>
    <mergeCell ref="C37:C38"/>
    <mergeCell ref="D37:D38"/>
    <mergeCell ref="E37:E38"/>
    <mergeCell ref="G39:G40"/>
    <mergeCell ref="H39:H40"/>
    <mergeCell ref="I39:I40"/>
    <mergeCell ref="J39:J40"/>
    <mergeCell ref="B35:B36"/>
    <mergeCell ref="C35:C36"/>
    <mergeCell ref="D35:D36"/>
    <mergeCell ref="E35:E36"/>
    <mergeCell ref="F35:F36"/>
    <mergeCell ref="G35:G36"/>
    <mergeCell ref="H35:H36"/>
    <mergeCell ref="I35:I36"/>
    <mergeCell ref="J35:J36"/>
    <mergeCell ref="B33:B34"/>
    <mergeCell ref="C33:C34"/>
    <mergeCell ref="D33:D34"/>
    <mergeCell ref="E33:E34"/>
    <mergeCell ref="F33:F34"/>
    <mergeCell ref="G33:G34"/>
    <mergeCell ref="H33:H34"/>
    <mergeCell ref="I33:I34"/>
    <mergeCell ref="J33:J34"/>
    <mergeCell ref="H24:H25"/>
    <mergeCell ref="I24:I25"/>
    <mergeCell ref="J24:J25"/>
    <mergeCell ref="B31:B32"/>
    <mergeCell ref="C31:C32"/>
    <mergeCell ref="D31:D32"/>
    <mergeCell ref="E31:E32"/>
    <mergeCell ref="F31:F32"/>
    <mergeCell ref="G31:G32"/>
    <mergeCell ref="H31:H32"/>
    <mergeCell ref="I31:I32"/>
    <mergeCell ref="J31:J32"/>
    <mergeCell ref="B24:B25"/>
    <mergeCell ref="C24:C25"/>
    <mergeCell ref="D24:D25"/>
    <mergeCell ref="E24:E25"/>
    <mergeCell ref="F24:F25"/>
    <mergeCell ref="G24:G25"/>
    <mergeCell ref="B22:B23"/>
    <mergeCell ref="C22:C23"/>
    <mergeCell ref="D22:D23"/>
    <mergeCell ref="E22:E23"/>
    <mergeCell ref="F22:F23"/>
    <mergeCell ref="E20:E21"/>
    <mergeCell ref="F20:F21"/>
    <mergeCell ref="G20:G21"/>
    <mergeCell ref="H20:H21"/>
    <mergeCell ref="I20:I21"/>
    <mergeCell ref="J20:J21"/>
    <mergeCell ref="G22:G23"/>
    <mergeCell ref="H22:H23"/>
    <mergeCell ref="I22:I23"/>
    <mergeCell ref="J22:J23"/>
    <mergeCell ref="I14:I15"/>
    <mergeCell ref="J14:J15"/>
    <mergeCell ref="A16:A21"/>
    <mergeCell ref="B16:B17"/>
    <mergeCell ref="C16:C17"/>
    <mergeCell ref="D16:D17"/>
    <mergeCell ref="E16:E17"/>
    <mergeCell ref="F16:F17"/>
    <mergeCell ref="G16:G17"/>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D20:D21"/>
    <mergeCell ref="B14:B15"/>
    <mergeCell ref="C14:C15"/>
    <mergeCell ref="D14:D15"/>
    <mergeCell ref="E14:E15"/>
    <mergeCell ref="F14:F15"/>
    <mergeCell ref="G14:G15"/>
    <mergeCell ref="H14:H15"/>
    <mergeCell ref="B12:B13"/>
    <mergeCell ref="C12:C13"/>
    <mergeCell ref="D12:D13"/>
    <mergeCell ref="E12:E13"/>
    <mergeCell ref="F12:F13"/>
    <mergeCell ref="G12:G13"/>
    <mergeCell ref="E10:E11"/>
    <mergeCell ref="F10:F11"/>
    <mergeCell ref="G10:G11"/>
    <mergeCell ref="H10:H11"/>
    <mergeCell ref="I10:I11"/>
    <mergeCell ref="J10:J11"/>
    <mergeCell ref="H12:H13"/>
    <mergeCell ref="I12:I13"/>
    <mergeCell ref="J12:J13"/>
    <mergeCell ref="A1:J1"/>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 ref="D10:D11"/>
  </mergeCells>
  <phoneticPr fontId="3"/>
  <pageMargins left="0.59055118110236227" right="0" top="0.59055118110236227" bottom="0" header="0.31496062992125984" footer="0.31496062992125984"/>
  <pageSetup paperSize="9" fitToWidth="0" orientation="portrait"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selection sqref="A1:J1"/>
    </sheetView>
  </sheetViews>
  <sheetFormatPr defaultRowHeight="13.5" x14ac:dyDescent="0.15"/>
  <cols>
    <col min="1" max="1" width="4.625" style="43" customWidth="1"/>
    <col min="2" max="2" width="18.125" style="43" customWidth="1"/>
    <col min="3" max="10" width="8.625" style="43" customWidth="1"/>
    <col min="11" max="16384" width="9" style="43"/>
  </cols>
  <sheetData>
    <row r="1" spans="1:10" ht="17.25" x14ac:dyDescent="0.15">
      <c r="A1" s="82" t="s">
        <v>63</v>
      </c>
      <c r="B1" s="82"/>
      <c r="C1" s="82"/>
      <c r="D1" s="82"/>
      <c r="E1" s="82"/>
      <c r="F1" s="82"/>
      <c r="G1" s="82"/>
      <c r="H1" s="82"/>
      <c r="I1" s="82"/>
      <c r="J1" s="82"/>
    </row>
    <row r="2" spans="1:10" x14ac:dyDescent="0.15">
      <c r="A2" s="44"/>
      <c r="B2" s="44"/>
      <c r="C2" s="44"/>
      <c r="D2" s="44"/>
      <c r="E2" s="44"/>
      <c r="F2" s="44"/>
      <c r="G2" s="44"/>
      <c r="H2" s="44"/>
      <c r="I2" s="45" t="s">
        <v>1</v>
      </c>
      <c r="J2" s="46"/>
    </row>
    <row r="3" spans="1:10" x14ac:dyDescent="0.15">
      <c r="A3" s="47"/>
      <c r="B3" s="48"/>
      <c r="C3" s="49" t="s">
        <v>2</v>
      </c>
      <c r="D3" s="50"/>
      <c r="E3" s="50"/>
      <c r="F3" s="50"/>
      <c r="G3" s="50"/>
      <c r="H3" s="50"/>
      <c r="I3" s="51"/>
      <c r="J3" s="83" t="s">
        <v>64</v>
      </c>
    </row>
    <row r="4" spans="1:10" x14ac:dyDescent="0.15">
      <c r="A4" s="52"/>
      <c r="B4" s="53"/>
      <c r="C4" s="54" t="s">
        <v>65</v>
      </c>
      <c r="D4" s="55" t="s">
        <v>66</v>
      </c>
      <c r="E4" s="54" t="s">
        <v>67</v>
      </c>
      <c r="F4" s="54" t="s">
        <v>68</v>
      </c>
      <c r="G4" s="54" t="s">
        <v>69</v>
      </c>
      <c r="H4" s="54" t="s">
        <v>70</v>
      </c>
      <c r="I4" s="54" t="s">
        <v>71</v>
      </c>
      <c r="J4" s="84"/>
    </row>
    <row r="5" spans="1:10" x14ac:dyDescent="0.15">
      <c r="A5" s="52"/>
      <c r="B5" s="56"/>
      <c r="C5" s="57"/>
      <c r="D5" s="58"/>
      <c r="E5" s="57"/>
      <c r="F5" s="57"/>
      <c r="G5" s="57"/>
      <c r="H5" s="57"/>
      <c r="I5" s="57"/>
      <c r="J5" s="85"/>
    </row>
    <row r="6" spans="1:10" x14ac:dyDescent="0.15">
      <c r="A6" s="86" t="s">
        <v>72</v>
      </c>
      <c r="B6" s="89" t="s">
        <v>11</v>
      </c>
      <c r="C6" s="91" t="s">
        <v>96</v>
      </c>
      <c r="D6" s="92">
        <v>437</v>
      </c>
      <c r="E6" s="94" t="s">
        <v>74</v>
      </c>
      <c r="F6" s="94">
        <v>226</v>
      </c>
      <c r="G6" s="94" t="s">
        <v>74</v>
      </c>
      <c r="H6" s="94">
        <v>8733</v>
      </c>
      <c r="I6" s="94">
        <f>D6+F6+H6</f>
        <v>9396</v>
      </c>
      <c r="J6" s="94">
        <v>2281</v>
      </c>
    </row>
    <row r="7" spans="1:10" x14ac:dyDescent="0.15">
      <c r="A7" s="87"/>
      <c r="B7" s="90"/>
      <c r="C7" s="91"/>
      <c r="D7" s="93"/>
      <c r="E7" s="91"/>
      <c r="F7" s="91"/>
      <c r="G7" s="91"/>
      <c r="H7" s="91"/>
      <c r="I7" s="91"/>
      <c r="J7" s="91"/>
    </row>
    <row r="8" spans="1:10" x14ac:dyDescent="0.15">
      <c r="A8" s="87"/>
      <c r="B8" s="90" t="s">
        <v>12</v>
      </c>
      <c r="C8" s="91" t="s">
        <v>96</v>
      </c>
      <c r="D8" s="93">
        <v>6530</v>
      </c>
      <c r="E8" s="91">
        <v>4</v>
      </c>
      <c r="F8" s="91">
        <v>493</v>
      </c>
      <c r="G8" s="91">
        <v>139</v>
      </c>
      <c r="H8" s="91">
        <v>2298</v>
      </c>
      <c r="I8" s="91">
        <f>D8+E8+F8+G8+H8</f>
        <v>9464</v>
      </c>
      <c r="J8" s="91">
        <v>4681</v>
      </c>
    </row>
    <row r="9" spans="1:10" x14ac:dyDescent="0.15">
      <c r="A9" s="87"/>
      <c r="B9" s="90"/>
      <c r="C9" s="91"/>
      <c r="D9" s="93"/>
      <c r="E9" s="91"/>
      <c r="F9" s="91"/>
      <c r="G9" s="91"/>
      <c r="H9" s="91"/>
      <c r="I9" s="91"/>
      <c r="J9" s="91"/>
    </row>
    <row r="10" spans="1:10" x14ac:dyDescent="0.15">
      <c r="A10" s="87"/>
      <c r="B10" s="90" t="s">
        <v>75</v>
      </c>
      <c r="C10" s="91" t="s">
        <v>96</v>
      </c>
      <c r="D10" s="93">
        <v>722</v>
      </c>
      <c r="E10" s="91" t="s">
        <v>29</v>
      </c>
      <c r="F10" s="91">
        <v>325</v>
      </c>
      <c r="G10" s="91">
        <v>50</v>
      </c>
      <c r="H10" s="91">
        <v>1</v>
      </c>
      <c r="I10" s="91">
        <f>D10+SUM(E10:H11)</f>
        <v>1098</v>
      </c>
      <c r="J10" s="91">
        <v>497</v>
      </c>
    </row>
    <row r="11" spans="1:10" x14ac:dyDescent="0.15">
      <c r="A11" s="87"/>
      <c r="B11" s="90"/>
      <c r="C11" s="91"/>
      <c r="D11" s="93"/>
      <c r="E11" s="91"/>
      <c r="F11" s="91"/>
      <c r="G11" s="91"/>
      <c r="H11" s="91"/>
      <c r="I11" s="91"/>
      <c r="J11" s="91"/>
    </row>
    <row r="12" spans="1:10" x14ac:dyDescent="0.15">
      <c r="A12" s="87"/>
      <c r="B12" s="101" t="s">
        <v>14</v>
      </c>
      <c r="C12" s="91" t="s">
        <v>96</v>
      </c>
      <c r="D12" s="93" t="s">
        <v>74</v>
      </c>
      <c r="E12" s="91" t="s">
        <v>122</v>
      </c>
      <c r="F12" s="91" t="s">
        <v>29</v>
      </c>
      <c r="G12" s="91" t="s">
        <v>123</v>
      </c>
      <c r="H12" s="91" t="s">
        <v>29</v>
      </c>
      <c r="I12" s="91" t="s">
        <v>74</v>
      </c>
      <c r="J12" s="91" t="s">
        <v>29</v>
      </c>
    </row>
    <row r="13" spans="1:10" x14ac:dyDescent="0.15">
      <c r="A13" s="87"/>
      <c r="B13" s="101"/>
      <c r="C13" s="91"/>
      <c r="D13" s="93"/>
      <c r="E13" s="91"/>
      <c r="F13" s="91"/>
      <c r="G13" s="91"/>
      <c r="H13" s="91"/>
      <c r="I13" s="91"/>
      <c r="J13" s="91"/>
    </row>
    <row r="14" spans="1:10" x14ac:dyDescent="0.15">
      <c r="A14" s="87"/>
      <c r="B14" s="95" t="s">
        <v>0</v>
      </c>
      <c r="C14" s="91" t="s">
        <v>96</v>
      </c>
      <c r="D14" s="93">
        <f>SUM(D6:D13)</f>
        <v>7689</v>
      </c>
      <c r="E14" s="91">
        <v>4</v>
      </c>
      <c r="F14" s="91">
        <f t="shared" ref="F14:H14" si="0">SUM(F6:F13)</f>
        <v>1044</v>
      </c>
      <c r="G14" s="91">
        <f t="shared" si="0"/>
        <v>189</v>
      </c>
      <c r="H14" s="91">
        <f t="shared" si="0"/>
        <v>11032</v>
      </c>
      <c r="I14" s="91">
        <f>D14+SUM(E14:H15)</f>
        <v>19958</v>
      </c>
      <c r="J14" s="91">
        <f>SUM(J6:J13)</f>
        <v>7459</v>
      </c>
    </row>
    <row r="15" spans="1:10" x14ac:dyDescent="0.15">
      <c r="A15" s="88"/>
      <c r="B15" s="96"/>
      <c r="C15" s="91"/>
      <c r="D15" s="99"/>
      <c r="E15" s="100"/>
      <c r="F15" s="100"/>
      <c r="G15" s="100"/>
      <c r="H15" s="100"/>
      <c r="I15" s="100"/>
      <c r="J15" s="100"/>
    </row>
    <row r="16" spans="1:10" x14ac:dyDescent="0.15">
      <c r="A16" s="102" t="s">
        <v>76</v>
      </c>
      <c r="B16" s="105" t="s">
        <v>15</v>
      </c>
      <c r="C16" s="94">
        <v>1775</v>
      </c>
      <c r="D16" s="92">
        <v>188588</v>
      </c>
      <c r="E16" s="94">
        <v>2205</v>
      </c>
      <c r="F16" s="94">
        <v>123446</v>
      </c>
      <c r="G16" s="94">
        <v>7990</v>
      </c>
      <c r="H16" s="94">
        <v>47847</v>
      </c>
      <c r="I16" s="94">
        <f>C16+D16+E16+F16+G16+H16</f>
        <v>371851</v>
      </c>
      <c r="J16" s="94">
        <v>229677</v>
      </c>
    </row>
    <row r="17" spans="1:10" x14ac:dyDescent="0.15">
      <c r="A17" s="103"/>
      <c r="B17" s="106"/>
      <c r="C17" s="91"/>
      <c r="D17" s="93"/>
      <c r="E17" s="91"/>
      <c r="F17" s="91"/>
      <c r="G17" s="91"/>
      <c r="H17" s="91"/>
      <c r="I17" s="91"/>
      <c r="J17" s="91"/>
    </row>
    <row r="18" spans="1:10" x14ac:dyDescent="0.15">
      <c r="A18" s="103"/>
      <c r="B18" s="90" t="s">
        <v>16</v>
      </c>
      <c r="C18" s="91">
        <v>6836</v>
      </c>
      <c r="D18" s="93">
        <v>154588</v>
      </c>
      <c r="E18" s="91">
        <v>45921</v>
      </c>
      <c r="F18" s="91">
        <v>58027</v>
      </c>
      <c r="G18" s="91">
        <v>1504</v>
      </c>
      <c r="H18" s="91">
        <v>8706</v>
      </c>
      <c r="I18" s="91">
        <f>C18+D18+E18+F18+G18+H18</f>
        <v>275582</v>
      </c>
      <c r="J18" s="91">
        <v>137164</v>
      </c>
    </row>
    <row r="19" spans="1:10" x14ac:dyDescent="0.15">
      <c r="A19" s="103"/>
      <c r="B19" s="90"/>
      <c r="C19" s="91"/>
      <c r="D19" s="93"/>
      <c r="E19" s="91"/>
      <c r="F19" s="91"/>
      <c r="G19" s="91"/>
      <c r="H19" s="91"/>
      <c r="I19" s="91"/>
      <c r="J19" s="91"/>
    </row>
    <row r="20" spans="1:10" x14ac:dyDescent="0.15">
      <c r="A20" s="103"/>
      <c r="B20" s="90" t="s">
        <v>0</v>
      </c>
      <c r="C20" s="91">
        <f>SUM(C16:C19)</f>
        <v>8611</v>
      </c>
      <c r="D20" s="93">
        <f>SUM(D16:D19)</f>
        <v>343176</v>
      </c>
      <c r="E20" s="91">
        <f>SUM(E16:E19)</f>
        <v>48126</v>
      </c>
      <c r="F20" s="91">
        <f t="shared" ref="F20:H20" si="1">SUM(F16:F19)</f>
        <v>181473</v>
      </c>
      <c r="G20" s="91">
        <f t="shared" si="1"/>
        <v>9494</v>
      </c>
      <c r="H20" s="91">
        <f t="shared" si="1"/>
        <v>56553</v>
      </c>
      <c r="I20" s="91">
        <f>C20+D20+SUM(E20:H21)</f>
        <v>647433</v>
      </c>
      <c r="J20" s="91">
        <f>SUM(J16:J19)</f>
        <v>366841</v>
      </c>
    </row>
    <row r="21" spans="1:10" x14ac:dyDescent="0.15">
      <c r="A21" s="104"/>
      <c r="B21" s="107"/>
      <c r="C21" s="100"/>
      <c r="D21" s="99"/>
      <c r="E21" s="100"/>
      <c r="F21" s="100"/>
      <c r="G21" s="100"/>
      <c r="H21" s="100"/>
      <c r="I21" s="100"/>
      <c r="J21" s="100"/>
    </row>
    <row r="22" spans="1:10" x14ac:dyDescent="0.15">
      <c r="A22" s="125" t="s">
        <v>77</v>
      </c>
      <c r="B22" s="89" t="s">
        <v>17</v>
      </c>
      <c r="C22" s="94" t="s">
        <v>29</v>
      </c>
      <c r="D22" s="92">
        <v>9670</v>
      </c>
      <c r="E22" s="94" t="s">
        <v>29</v>
      </c>
      <c r="F22" s="94">
        <v>22247</v>
      </c>
      <c r="G22" s="94" t="s">
        <v>29</v>
      </c>
      <c r="H22" s="94">
        <v>490</v>
      </c>
      <c r="I22" s="94">
        <f>D22+F22+H22</f>
        <v>32407</v>
      </c>
      <c r="J22" s="94">
        <v>27642</v>
      </c>
    </row>
    <row r="23" spans="1:10" x14ac:dyDescent="0.15">
      <c r="A23" s="126"/>
      <c r="B23" s="90"/>
      <c r="C23" s="91"/>
      <c r="D23" s="93"/>
      <c r="E23" s="91"/>
      <c r="F23" s="91"/>
      <c r="G23" s="91"/>
      <c r="H23" s="91"/>
      <c r="I23" s="91"/>
      <c r="J23" s="91"/>
    </row>
    <row r="24" spans="1:10" x14ac:dyDescent="0.15">
      <c r="A24" s="126"/>
      <c r="B24" s="90" t="s">
        <v>18</v>
      </c>
      <c r="C24" s="91" t="s">
        <v>29</v>
      </c>
      <c r="D24" s="93">
        <v>42755</v>
      </c>
      <c r="E24" s="91">
        <v>9765</v>
      </c>
      <c r="F24" s="91">
        <v>21653</v>
      </c>
      <c r="G24" s="91">
        <v>282</v>
      </c>
      <c r="H24" s="91">
        <v>337</v>
      </c>
      <c r="I24" s="91">
        <f>D24+E24+F24+G24+H24</f>
        <v>74792</v>
      </c>
      <c r="J24" s="91">
        <v>35589</v>
      </c>
    </row>
    <row r="25" spans="1:10" x14ac:dyDescent="0.15">
      <c r="A25" s="126"/>
      <c r="B25" s="108"/>
      <c r="C25" s="109"/>
      <c r="D25" s="110"/>
      <c r="E25" s="109"/>
      <c r="F25" s="109"/>
      <c r="G25" s="109"/>
      <c r="H25" s="109"/>
      <c r="I25" s="109"/>
      <c r="J25" s="109"/>
    </row>
    <row r="26" spans="1:10" x14ac:dyDescent="0.15">
      <c r="A26" s="126"/>
      <c r="B26" s="59" t="s">
        <v>54</v>
      </c>
      <c r="C26" s="60">
        <v>5</v>
      </c>
      <c r="D26" s="61">
        <v>2380</v>
      </c>
      <c r="E26" s="62">
        <v>9579</v>
      </c>
      <c r="F26" s="60">
        <v>3078</v>
      </c>
      <c r="G26" s="60">
        <v>396</v>
      </c>
      <c r="H26" s="60">
        <v>71388</v>
      </c>
      <c r="I26" s="60">
        <f>C26+D26+E26+F26+G26+H26</f>
        <v>86826</v>
      </c>
      <c r="J26" s="60">
        <v>33896</v>
      </c>
    </row>
    <row r="27" spans="1:10" x14ac:dyDescent="0.15">
      <c r="A27" s="126"/>
      <c r="B27" s="59" t="s">
        <v>55</v>
      </c>
      <c r="C27" s="60">
        <v>3</v>
      </c>
      <c r="D27" s="61">
        <v>815</v>
      </c>
      <c r="E27" s="62" t="s">
        <v>78</v>
      </c>
      <c r="F27" s="60">
        <v>1031</v>
      </c>
      <c r="G27" s="60">
        <v>95</v>
      </c>
      <c r="H27" s="60">
        <v>22387</v>
      </c>
      <c r="I27" s="60">
        <f>C27+D27+F27+G27+H27</f>
        <v>24331</v>
      </c>
      <c r="J27" s="60">
        <v>9045</v>
      </c>
    </row>
    <row r="28" spans="1:10" x14ac:dyDescent="0.15">
      <c r="A28" s="126"/>
      <c r="B28" s="59" t="s">
        <v>56</v>
      </c>
      <c r="C28" s="60" t="s">
        <v>29</v>
      </c>
      <c r="D28" s="61">
        <v>43</v>
      </c>
      <c r="E28" s="62" t="s">
        <v>78</v>
      </c>
      <c r="F28" s="60">
        <v>843</v>
      </c>
      <c r="G28" s="60" t="s">
        <v>78</v>
      </c>
      <c r="H28" s="60">
        <v>7</v>
      </c>
      <c r="I28" s="60">
        <f>D28+F28+H28</f>
        <v>893</v>
      </c>
      <c r="J28" s="60">
        <v>286</v>
      </c>
    </row>
    <row r="29" spans="1:10" x14ac:dyDescent="0.15">
      <c r="A29" s="126"/>
      <c r="B29" s="59" t="s">
        <v>57</v>
      </c>
      <c r="C29" s="60">
        <v>3337</v>
      </c>
      <c r="D29" s="61">
        <v>5663</v>
      </c>
      <c r="E29" s="62">
        <v>6350</v>
      </c>
      <c r="F29" s="60">
        <v>9530</v>
      </c>
      <c r="G29" s="60">
        <v>8871</v>
      </c>
      <c r="H29" s="60">
        <v>60393</v>
      </c>
      <c r="I29" s="60">
        <f>C29+D29+E29+F29+G29+H29</f>
        <v>94144</v>
      </c>
      <c r="J29" s="60">
        <v>58685</v>
      </c>
    </row>
    <row r="30" spans="1:10" x14ac:dyDescent="0.15">
      <c r="A30" s="126"/>
      <c r="B30" s="63" t="s">
        <v>79</v>
      </c>
      <c r="C30" s="62">
        <v>265</v>
      </c>
      <c r="D30" s="64">
        <v>4303</v>
      </c>
      <c r="E30" s="62">
        <v>3639</v>
      </c>
      <c r="F30" s="62">
        <v>6390</v>
      </c>
      <c r="G30" s="62">
        <v>5789</v>
      </c>
      <c r="H30" s="62">
        <v>5076</v>
      </c>
      <c r="I30" s="60">
        <f>C30+D30+E30+F30+G30+H30</f>
        <v>25462</v>
      </c>
      <c r="J30" s="62">
        <v>14031</v>
      </c>
    </row>
    <row r="31" spans="1:10" x14ac:dyDescent="0.15">
      <c r="A31" s="126"/>
      <c r="B31" s="111" t="s">
        <v>80</v>
      </c>
      <c r="C31" s="91">
        <f t="shared" ref="C31:J31" si="2">SUM(C26:C30)</f>
        <v>3610</v>
      </c>
      <c r="D31" s="93">
        <f t="shared" ref="D31" si="3">SUM(D26:D30)</f>
        <v>13204</v>
      </c>
      <c r="E31" s="91">
        <f t="shared" si="2"/>
        <v>19568</v>
      </c>
      <c r="F31" s="91">
        <f t="shared" si="2"/>
        <v>20872</v>
      </c>
      <c r="G31" s="91">
        <f t="shared" si="2"/>
        <v>15151</v>
      </c>
      <c r="H31" s="91">
        <f t="shared" si="2"/>
        <v>159251</v>
      </c>
      <c r="I31" s="91">
        <f>C31+D31+SUM(E31:H32)</f>
        <v>231656</v>
      </c>
      <c r="J31" s="91">
        <f t="shared" si="2"/>
        <v>115943</v>
      </c>
    </row>
    <row r="32" spans="1:10" x14ac:dyDescent="0.15">
      <c r="A32" s="126"/>
      <c r="B32" s="112"/>
      <c r="C32" s="109"/>
      <c r="D32" s="110"/>
      <c r="E32" s="109"/>
      <c r="F32" s="109"/>
      <c r="G32" s="109"/>
      <c r="H32" s="109"/>
      <c r="I32" s="109"/>
      <c r="J32" s="109"/>
    </row>
    <row r="33" spans="1:10" x14ac:dyDescent="0.15">
      <c r="A33" s="126"/>
      <c r="B33" s="115" t="s">
        <v>20</v>
      </c>
      <c r="C33" s="116" t="s">
        <v>29</v>
      </c>
      <c r="D33" s="117">
        <v>32610</v>
      </c>
      <c r="E33" s="116">
        <v>586</v>
      </c>
      <c r="F33" s="116">
        <v>17812</v>
      </c>
      <c r="G33" s="116" t="s">
        <v>29</v>
      </c>
      <c r="H33" s="116" t="s">
        <v>29</v>
      </c>
      <c r="I33" s="116">
        <f>D33+E33+F33</f>
        <v>51008</v>
      </c>
      <c r="J33" s="116">
        <v>29603</v>
      </c>
    </row>
    <row r="34" spans="1:10" x14ac:dyDescent="0.15">
      <c r="A34" s="126"/>
      <c r="B34" s="106"/>
      <c r="C34" s="91"/>
      <c r="D34" s="93"/>
      <c r="E34" s="91"/>
      <c r="F34" s="91"/>
      <c r="G34" s="91"/>
      <c r="H34" s="91"/>
      <c r="I34" s="91"/>
      <c r="J34" s="91"/>
    </row>
    <row r="35" spans="1:10" x14ac:dyDescent="0.15">
      <c r="A35" s="126"/>
      <c r="B35" s="106" t="s">
        <v>21</v>
      </c>
      <c r="C35" s="91" t="s">
        <v>96</v>
      </c>
      <c r="D35" s="91" t="s">
        <v>96</v>
      </c>
      <c r="E35" s="91" t="s">
        <v>96</v>
      </c>
      <c r="F35" s="91">
        <v>51133</v>
      </c>
      <c r="G35" s="91" t="s">
        <v>96</v>
      </c>
      <c r="H35" s="91" t="s">
        <v>96</v>
      </c>
      <c r="I35" s="91">
        <f>F35</f>
        <v>51133</v>
      </c>
      <c r="J35" s="91">
        <v>30224</v>
      </c>
    </row>
    <row r="36" spans="1:10" x14ac:dyDescent="0.15">
      <c r="A36" s="126"/>
      <c r="B36" s="106"/>
      <c r="C36" s="91"/>
      <c r="D36" s="91"/>
      <c r="E36" s="91"/>
      <c r="F36" s="91"/>
      <c r="G36" s="91"/>
      <c r="H36" s="91"/>
      <c r="I36" s="91"/>
      <c r="J36" s="91"/>
    </row>
    <row r="37" spans="1:10" x14ac:dyDescent="0.15">
      <c r="A37" s="126"/>
      <c r="B37" s="106" t="s">
        <v>22</v>
      </c>
      <c r="C37" s="91">
        <v>2567</v>
      </c>
      <c r="D37" s="93">
        <v>7591</v>
      </c>
      <c r="E37" s="91">
        <v>9328</v>
      </c>
      <c r="F37" s="91">
        <v>7074</v>
      </c>
      <c r="G37" s="91">
        <v>78366</v>
      </c>
      <c r="H37" s="91">
        <v>275296</v>
      </c>
      <c r="I37" s="91">
        <f>C37+D37+E37+F37+G37+H37</f>
        <v>380222</v>
      </c>
      <c r="J37" s="91">
        <v>193178</v>
      </c>
    </row>
    <row r="38" spans="1:10" x14ac:dyDescent="0.15">
      <c r="A38" s="126"/>
      <c r="B38" s="106"/>
      <c r="C38" s="91"/>
      <c r="D38" s="93"/>
      <c r="E38" s="91"/>
      <c r="F38" s="91"/>
      <c r="G38" s="91"/>
      <c r="H38" s="91"/>
      <c r="I38" s="91">
        <f>C38+D38+E38+F38+G38+H38</f>
        <v>0</v>
      </c>
      <c r="J38" s="91"/>
    </row>
    <row r="39" spans="1:10" x14ac:dyDescent="0.15">
      <c r="A39" s="126"/>
      <c r="B39" s="111" t="s">
        <v>24</v>
      </c>
      <c r="C39" s="91" t="s">
        <v>121</v>
      </c>
      <c r="D39" s="93">
        <v>333</v>
      </c>
      <c r="E39" s="91">
        <v>876</v>
      </c>
      <c r="F39" s="91">
        <v>5231</v>
      </c>
      <c r="G39" s="91">
        <v>99</v>
      </c>
      <c r="H39" s="91">
        <v>284</v>
      </c>
      <c r="I39" s="91">
        <f>D39+E39+F39+G39+H39</f>
        <v>6823</v>
      </c>
      <c r="J39" s="91">
        <v>2797</v>
      </c>
    </row>
    <row r="40" spans="1:10" x14ac:dyDescent="0.15">
      <c r="A40" s="126"/>
      <c r="B40" s="111"/>
      <c r="C40" s="91"/>
      <c r="D40" s="93"/>
      <c r="E40" s="91"/>
      <c r="F40" s="91"/>
      <c r="G40" s="91"/>
      <c r="H40" s="91"/>
      <c r="I40" s="91"/>
      <c r="J40" s="91"/>
    </row>
    <row r="41" spans="1:10" x14ac:dyDescent="0.15">
      <c r="A41" s="126"/>
      <c r="B41" s="106" t="s">
        <v>0</v>
      </c>
      <c r="C41" s="132">
        <f>SUM(C22:C25,C31,C33:C40)</f>
        <v>6177</v>
      </c>
      <c r="D41" s="145">
        <f>SUM(D22:D25,D31,D33:D40)</f>
        <v>106163</v>
      </c>
      <c r="E41" s="132">
        <f>SUM(E22:E25,E31,E33:E40)</f>
        <v>40123</v>
      </c>
      <c r="F41" s="132">
        <f t="shared" ref="F41:J41" si="4">SUM(F22:F25,F31,F33:F40)</f>
        <v>146022</v>
      </c>
      <c r="G41" s="132">
        <f t="shared" si="4"/>
        <v>93898</v>
      </c>
      <c r="H41" s="132">
        <f t="shared" si="4"/>
        <v>435658</v>
      </c>
      <c r="I41" s="132">
        <f>SUM(I22:I25,I31,I33:I40)</f>
        <v>828041</v>
      </c>
      <c r="J41" s="132">
        <f t="shared" ref="J41" si="5">SUM(J22:J25,J31,J33:J40)</f>
        <v>434976</v>
      </c>
    </row>
    <row r="42" spans="1:10" x14ac:dyDescent="0.15">
      <c r="A42" s="127"/>
      <c r="B42" s="118"/>
      <c r="C42" s="131"/>
      <c r="D42" s="144"/>
      <c r="E42" s="131"/>
      <c r="F42" s="131"/>
      <c r="G42" s="131"/>
      <c r="H42" s="131"/>
      <c r="I42" s="131"/>
      <c r="J42" s="131"/>
    </row>
    <row r="43" spans="1:10" x14ac:dyDescent="0.15">
      <c r="A43" s="120" t="s">
        <v>25</v>
      </c>
      <c r="B43" s="121"/>
      <c r="C43" s="94">
        <f>C20+C41</f>
        <v>14788</v>
      </c>
      <c r="D43" s="92">
        <f>D14+D20+D41</f>
        <v>457028</v>
      </c>
      <c r="E43" s="92">
        <f>E14+E20+E41</f>
        <v>88253</v>
      </c>
      <c r="F43" s="92">
        <f t="shared" ref="F43:J43" si="6">F14+F20+F41</f>
        <v>328539</v>
      </c>
      <c r="G43" s="92">
        <f t="shared" si="6"/>
        <v>103581</v>
      </c>
      <c r="H43" s="92">
        <f t="shared" si="6"/>
        <v>503243</v>
      </c>
      <c r="I43" s="92">
        <f t="shared" si="6"/>
        <v>1495432</v>
      </c>
      <c r="J43" s="94">
        <f t="shared" si="6"/>
        <v>809276</v>
      </c>
    </row>
    <row r="44" spans="1:10" x14ac:dyDescent="0.15">
      <c r="A44" s="122"/>
      <c r="B44" s="123"/>
      <c r="C44" s="100"/>
      <c r="D44" s="99"/>
      <c r="E44" s="99"/>
      <c r="F44" s="99"/>
      <c r="G44" s="99"/>
      <c r="H44" s="99"/>
      <c r="I44" s="99"/>
      <c r="J44" s="100"/>
    </row>
    <row r="45" spans="1:10" x14ac:dyDescent="0.15">
      <c r="A45" s="120" t="s">
        <v>60</v>
      </c>
      <c r="B45" s="121"/>
      <c r="C45" s="94" t="s">
        <v>73</v>
      </c>
      <c r="D45" s="93" t="s">
        <v>73</v>
      </c>
      <c r="E45" s="94" t="s">
        <v>73</v>
      </c>
      <c r="F45" s="94" t="s">
        <v>73</v>
      </c>
      <c r="G45" s="94">
        <v>5407</v>
      </c>
      <c r="H45" s="94">
        <v>110</v>
      </c>
      <c r="I45" s="94">
        <f>G45+H45</f>
        <v>5517</v>
      </c>
      <c r="J45" s="94">
        <v>1609</v>
      </c>
    </row>
    <row r="46" spans="1:10" x14ac:dyDescent="0.15">
      <c r="A46" s="122"/>
      <c r="B46" s="123"/>
      <c r="C46" s="100"/>
      <c r="D46" s="99"/>
      <c r="E46" s="100"/>
      <c r="F46" s="100"/>
      <c r="G46" s="100"/>
      <c r="H46" s="100"/>
      <c r="I46" s="100"/>
      <c r="J46" s="100"/>
    </row>
    <row r="47" spans="1:10" x14ac:dyDescent="0.15">
      <c r="A47" s="67"/>
      <c r="B47" s="68"/>
      <c r="C47" s="69" t="s">
        <v>26</v>
      </c>
      <c r="D47" s="67"/>
      <c r="E47" s="67"/>
      <c r="F47" s="67"/>
      <c r="G47" s="67"/>
      <c r="H47" s="67"/>
      <c r="I47" s="67"/>
      <c r="J47" s="67"/>
    </row>
    <row r="48" spans="1:10" x14ac:dyDescent="0.15">
      <c r="A48" s="44"/>
      <c r="B48" s="70"/>
      <c r="C48" s="71" t="s">
        <v>27</v>
      </c>
      <c r="D48" s="44"/>
      <c r="E48" s="44"/>
      <c r="F48" s="44"/>
      <c r="G48" s="44"/>
      <c r="H48" s="44"/>
      <c r="I48" s="44"/>
      <c r="J48" s="72"/>
    </row>
    <row r="49" spans="1:10" x14ac:dyDescent="0.15">
      <c r="A49" s="73"/>
      <c r="B49" s="73"/>
      <c r="C49" s="74" t="s">
        <v>81</v>
      </c>
      <c r="D49" s="73"/>
      <c r="E49" s="73"/>
      <c r="F49" s="73"/>
      <c r="G49" s="73"/>
      <c r="H49" s="73"/>
      <c r="I49" s="73"/>
      <c r="J49" s="72"/>
    </row>
  </sheetData>
  <mergeCells count="167">
    <mergeCell ref="A43:B44"/>
    <mergeCell ref="C43:C44"/>
    <mergeCell ref="D43:D44"/>
    <mergeCell ref="E43:E44"/>
    <mergeCell ref="F43:F44"/>
    <mergeCell ref="G43:G44"/>
    <mergeCell ref="H43:H44"/>
    <mergeCell ref="A22:A42"/>
    <mergeCell ref="J45:J46"/>
    <mergeCell ref="I43:I44"/>
    <mergeCell ref="J43:J44"/>
    <mergeCell ref="A45:B46"/>
    <mergeCell ref="C45:C46"/>
    <mergeCell ref="D45:D46"/>
    <mergeCell ref="E45:E46"/>
    <mergeCell ref="F45:F46"/>
    <mergeCell ref="G45:G46"/>
    <mergeCell ref="H45:H46"/>
    <mergeCell ref="I45:I46"/>
    <mergeCell ref="B41:B42"/>
    <mergeCell ref="C41:C42"/>
    <mergeCell ref="D41:D42"/>
    <mergeCell ref="E41:E42"/>
    <mergeCell ref="F41:F42"/>
    <mergeCell ref="G41:G42"/>
    <mergeCell ref="H41:H42"/>
    <mergeCell ref="I41:I42"/>
    <mergeCell ref="J41:J42"/>
    <mergeCell ref="F37:F38"/>
    <mergeCell ref="G37:G38"/>
    <mergeCell ref="H37:H38"/>
    <mergeCell ref="I37:I38"/>
    <mergeCell ref="J37:J38"/>
    <mergeCell ref="B39:B40"/>
    <mergeCell ref="C39:C40"/>
    <mergeCell ref="D39:D40"/>
    <mergeCell ref="E39:E40"/>
    <mergeCell ref="F39:F40"/>
    <mergeCell ref="B37:B38"/>
    <mergeCell ref="C37:C38"/>
    <mergeCell ref="D37:D38"/>
    <mergeCell ref="E37:E38"/>
    <mergeCell ref="G39:G40"/>
    <mergeCell ref="H39:H40"/>
    <mergeCell ref="I39:I40"/>
    <mergeCell ref="J39:J40"/>
    <mergeCell ref="B35:B36"/>
    <mergeCell ref="C35:C36"/>
    <mergeCell ref="D35:D36"/>
    <mergeCell ref="E35:E36"/>
    <mergeCell ref="F35:F36"/>
    <mergeCell ref="G35:G36"/>
    <mergeCell ref="H35:H36"/>
    <mergeCell ref="I35:I36"/>
    <mergeCell ref="J35:J36"/>
    <mergeCell ref="B33:B34"/>
    <mergeCell ref="C33:C34"/>
    <mergeCell ref="D33:D34"/>
    <mergeCell ref="E33:E34"/>
    <mergeCell ref="F33:F34"/>
    <mergeCell ref="G33:G34"/>
    <mergeCell ref="H33:H34"/>
    <mergeCell ref="I33:I34"/>
    <mergeCell ref="J33:J34"/>
    <mergeCell ref="H24:H25"/>
    <mergeCell ref="I24:I25"/>
    <mergeCell ref="J24:J25"/>
    <mergeCell ref="B31:B32"/>
    <mergeCell ref="C31:C32"/>
    <mergeCell ref="D31:D32"/>
    <mergeCell ref="E31:E32"/>
    <mergeCell ref="F31:F32"/>
    <mergeCell ref="G31:G32"/>
    <mergeCell ref="H31:H32"/>
    <mergeCell ref="I31:I32"/>
    <mergeCell ref="J31:J32"/>
    <mergeCell ref="B24:B25"/>
    <mergeCell ref="C24:C25"/>
    <mergeCell ref="D24:D25"/>
    <mergeCell ref="E24:E25"/>
    <mergeCell ref="F24:F25"/>
    <mergeCell ref="G24:G25"/>
    <mergeCell ref="B22:B23"/>
    <mergeCell ref="C22:C23"/>
    <mergeCell ref="D22:D23"/>
    <mergeCell ref="E22:E23"/>
    <mergeCell ref="F22:F23"/>
    <mergeCell ref="E20:E21"/>
    <mergeCell ref="F20:F21"/>
    <mergeCell ref="G20:G21"/>
    <mergeCell ref="H20:H21"/>
    <mergeCell ref="I20:I21"/>
    <mergeCell ref="J20:J21"/>
    <mergeCell ref="G22:G23"/>
    <mergeCell ref="H22:H23"/>
    <mergeCell ref="I22:I23"/>
    <mergeCell ref="J22:J23"/>
    <mergeCell ref="I14:I15"/>
    <mergeCell ref="J14:J15"/>
    <mergeCell ref="A16:A21"/>
    <mergeCell ref="B16:B17"/>
    <mergeCell ref="C16:C17"/>
    <mergeCell ref="D16:D17"/>
    <mergeCell ref="E16:E17"/>
    <mergeCell ref="F16:F17"/>
    <mergeCell ref="G16:G17"/>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D20:D21"/>
    <mergeCell ref="B14:B15"/>
    <mergeCell ref="C14:C15"/>
    <mergeCell ref="D14:D15"/>
    <mergeCell ref="E14:E15"/>
    <mergeCell ref="F14:F15"/>
    <mergeCell ref="G14:G15"/>
    <mergeCell ref="H14:H15"/>
    <mergeCell ref="B12:B13"/>
    <mergeCell ref="C12:C13"/>
    <mergeCell ref="D12:D13"/>
    <mergeCell ref="E12:E13"/>
    <mergeCell ref="F12:F13"/>
    <mergeCell ref="G12:G13"/>
    <mergeCell ref="E10:E11"/>
    <mergeCell ref="F10:F11"/>
    <mergeCell ref="G10:G11"/>
    <mergeCell ref="H10:H11"/>
    <mergeCell ref="I10:I11"/>
    <mergeCell ref="J10:J11"/>
    <mergeCell ref="H12:H13"/>
    <mergeCell ref="I12:I13"/>
    <mergeCell ref="J12:J13"/>
    <mergeCell ref="A1:J1"/>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 ref="D10:D11"/>
  </mergeCells>
  <phoneticPr fontId="3"/>
  <pageMargins left="0.70866141732283472" right="0.5118110236220472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49"/>
  <sheetViews>
    <sheetView workbookViewId="0">
      <selection sqref="A1:J1"/>
    </sheetView>
  </sheetViews>
  <sheetFormatPr defaultRowHeight="13.5" x14ac:dyDescent="0.15"/>
  <cols>
    <col min="1" max="1" width="4.625" style="43" customWidth="1"/>
    <col min="2" max="2" width="18.125" style="43" customWidth="1"/>
    <col min="3" max="10" width="8.625" style="43" customWidth="1"/>
    <col min="11" max="16384" width="9" style="43"/>
  </cols>
  <sheetData>
    <row r="1" spans="1:10" ht="17.25" x14ac:dyDescent="0.15">
      <c r="A1" s="82" t="s">
        <v>82</v>
      </c>
      <c r="B1" s="82"/>
      <c r="C1" s="82"/>
      <c r="D1" s="82"/>
      <c r="E1" s="82"/>
      <c r="F1" s="82"/>
      <c r="G1" s="82"/>
      <c r="H1" s="82"/>
      <c r="I1" s="82"/>
      <c r="J1" s="82"/>
    </row>
    <row r="2" spans="1:10" x14ac:dyDescent="0.15">
      <c r="A2" s="44"/>
      <c r="B2" s="44"/>
      <c r="C2" s="44"/>
      <c r="D2" s="44"/>
      <c r="E2" s="44"/>
      <c r="F2" s="44"/>
      <c r="G2" s="44"/>
      <c r="H2" s="44"/>
      <c r="I2" s="45" t="s">
        <v>1</v>
      </c>
      <c r="J2" s="46"/>
    </row>
    <row r="3" spans="1:10" x14ac:dyDescent="0.15">
      <c r="A3" s="47"/>
      <c r="B3" s="48"/>
      <c r="C3" s="49" t="s">
        <v>2</v>
      </c>
      <c r="D3" s="50"/>
      <c r="E3" s="50"/>
      <c r="F3" s="50"/>
      <c r="G3" s="50"/>
      <c r="H3" s="50"/>
      <c r="I3" s="51"/>
      <c r="J3" s="83" t="s">
        <v>3</v>
      </c>
    </row>
    <row r="4" spans="1:10" x14ac:dyDescent="0.15">
      <c r="A4" s="52"/>
      <c r="B4" s="53"/>
      <c r="C4" s="54" t="s">
        <v>4</v>
      </c>
      <c r="D4" s="55" t="s">
        <v>66</v>
      </c>
      <c r="E4" s="54" t="s">
        <v>5</v>
      </c>
      <c r="F4" s="54" t="s">
        <v>6</v>
      </c>
      <c r="G4" s="54" t="s">
        <v>7</v>
      </c>
      <c r="H4" s="54" t="s">
        <v>8</v>
      </c>
      <c r="I4" s="54" t="s">
        <v>9</v>
      </c>
      <c r="J4" s="84"/>
    </row>
    <row r="5" spans="1:10" x14ac:dyDescent="0.15">
      <c r="A5" s="52"/>
      <c r="B5" s="56"/>
      <c r="C5" s="57"/>
      <c r="D5" s="58"/>
      <c r="E5" s="57"/>
      <c r="F5" s="57"/>
      <c r="G5" s="57"/>
      <c r="H5" s="57"/>
      <c r="I5" s="57"/>
      <c r="J5" s="85"/>
    </row>
    <row r="6" spans="1:10" x14ac:dyDescent="0.15">
      <c r="A6" s="86" t="s">
        <v>10</v>
      </c>
      <c r="B6" s="89" t="s">
        <v>11</v>
      </c>
      <c r="C6" s="91" t="s">
        <v>96</v>
      </c>
      <c r="D6" s="92">
        <v>432</v>
      </c>
      <c r="E6" s="94" t="s">
        <v>34</v>
      </c>
      <c r="F6" s="94">
        <v>346</v>
      </c>
      <c r="G6" s="94" t="s">
        <v>34</v>
      </c>
      <c r="H6" s="94">
        <v>7722</v>
      </c>
      <c r="I6" s="94">
        <v>8500</v>
      </c>
      <c r="J6" s="94">
        <v>2313</v>
      </c>
    </row>
    <row r="7" spans="1:10" x14ac:dyDescent="0.15">
      <c r="A7" s="87"/>
      <c r="B7" s="90"/>
      <c r="C7" s="91"/>
      <c r="D7" s="93"/>
      <c r="E7" s="91"/>
      <c r="F7" s="91"/>
      <c r="G7" s="91"/>
      <c r="H7" s="91"/>
      <c r="I7" s="91"/>
      <c r="J7" s="91"/>
    </row>
    <row r="8" spans="1:10" x14ac:dyDescent="0.15">
      <c r="A8" s="87"/>
      <c r="B8" s="90" t="s">
        <v>12</v>
      </c>
      <c r="C8" s="91" t="s">
        <v>96</v>
      </c>
      <c r="D8" s="93">
        <v>8092</v>
      </c>
      <c r="E8" s="91" t="s">
        <v>34</v>
      </c>
      <c r="F8" s="91">
        <v>538</v>
      </c>
      <c r="G8" s="91">
        <v>126</v>
      </c>
      <c r="H8" s="91">
        <v>1354</v>
      </c>
      <c r="I8" s="91">
        <v>10110</v>
      </c>
      <c r="J8" s="91">
        <v>4294</v>
      </c>
    </row>
    <row r="9" spans="1:10" x14ac:dyDescent="0.15">
      <c r="A9" s="87"/>
      <c r="B9" s="90"/>
      <c r="C9" s="91"/>
      <c r="D9" s="93"/>
      <c r="E9" s="91"/>
      <c r="F9" s="91"/>
      <c r="G9" s="91"/>
      <c r="H9" s="91"/>
      <c r="I9" s="91"/>
      <c r="J9" s="91"/>
    </row>
    <row r="10" spans="1:10" x14ac:dyDescent="0.15">
      <c r="A10" s="87"/>
      <c r="B10" s="90" t="s">
        <v>13</v>
      </c>
      <c r="C10" s="91" t="s">
        <v>96</v>
      </c>
      <c r="D10" s="93">
        <v>722</v>
      </c>
      <c r="E10" s="91" t="s">
        <v>120</v>
      </c>
      <c r="F10" s="91">
        <v>401</v>
      </c>
      <c r="G10" s="91">
        <v>45</v>
      </c>
      <c r="H10" s="91" t="s">
        <v>34</v>
      </c>
      <c r="I10" s="91">
        <v>1168</v>
      </c>
      <c r="J10" s="91">
        <v>490</v>
      </c>
    </row>
    <row r="11" spans="1:10" x14ac:dyDescent="0.15">
      <c r="A11" s="87"/>
      <c r="B11" s="90"/>
      <c r="C11" s="91"/>
      <c r="D11" s="93"/>
      <c r="E11" s="91"/>
      <c r="F11" s="91"/>
      <c r="G11" s="91"/>
      <c r="H11" s="91"/>
      <c r="I11" s="91"/>
      <c r="J11" s="91"/>
    </row>
    <row r="12" spans="1:10" x14ac:dyDescent="0.15">
      <c r="A12" s="87"/>
      <c r="B12" s="101" t="s">
        <v>14</v>
      </c>
      <c r="C12" s="91" t="s">
        <v>96</v>
      </c>
      <c r="D12" s="93" t="s">
        <v>34</v>
      </c>
      <c r="E12" s="91" t="s">
        <v>122</v>
      </c>
      <c r="F12" s="91" t="s">
        <v>120</v>
      </c>
      <c r="G12" s="91" t="s">
        <v>123</v>
      </c>
      <c r="H12" s="91" t="s">
        <v>120</v>
      </c>
      <c r="I12" s="91" t="s">
        <v>34</v>
      </c>
      <c r="J12" s="91" t="s">
        <v>29</v>
      </c>
    </row>
    <row r="13" spans="1:10" x14ac:dyDescent="0.15">
      <c r="A13" s="87"/>
      <c r="B13" s="101"/>
      <c r="C13" s="91"/>
      <c r="D13" s="93"/>
      <c r="E13" s="91"/>
      <c r="F13" s="91"/>
      <c r="G13" s="91"/>
      <c r="H13" s="91"/>
      <c r="I13" s="91"/>
      <c r="J13" s="91"/>
    </row>
    <row r="14" spans="1:10" x14ac:dyDescent="0.15">
      <c r="A14" s="87"/>
      <c r="B14" s="95" t="s">
        <v>0</v>
      </c>
      <c r="C14" s="91" t="s">
        <v>96</v>
      </c>
      <c r="D14" s="93">
        <f>SUM(D6:D13)</f>
        <v>9246</v>
      </c>
      <c r="E14" s="91" t="s">
        <v>115</v>
      </c>
      <c r="F14" s="91">
        <f t="shared" ref="F14:H14" si="0">SUM(F6:F13)</f>
        <v>1285</v>
      </c>
      <c r="G14" s="91">
        <f t="shared" si="0"/>
        <v>171</v>
      </c>
      <c r="H14" s="91">
        <f t="shared" si="0"/>
        <v>9076</v>
      </c>
      <c r="I14" s="91">
        <f>D14+SUM(E14:H15)</f>
        <v>19778</v>
      </c>
      <c r="J14" s="91">
        <f>SUM(J6:J13)</f>
        <v>7097</v>
      </c>
    </row>
    <row r="15" spans="1:10" x14ac:dyDescent="0.15">
      <c r="A15" s="88"/>
      <c r="B15" s="96"/>
      <c r="C15" s="91"/>
      <c r="D15" s="99"/>
      <c r="E15" s="100"/>
      <c r="F15" s="100"/>
      <c r="G15" s="100"/>
      <c r="H15" s="100"/>
      <c r="I15" s="100"/>
      <c r="J15" s="100"/>
    </row>
    <row r="16" spans="1:10" x14ac:dyDescent="0.15">
      <c r="A16" s="102" t="s">
        <v>84</v>
      </c>
      <c r="B16" s="105" t="s">
        <v>15</v>
      </c>
      <c r="C16" s="94">
        <v>1511</v>
      </c>
      <c r="D16" s="92">
        <v>188167</v>
      </c>
      <c r="E16" s="94">
        <v>2357</v>
      </c>
      <c r="F16" s="94">
        <v>135372</v>
      </c>
      <c r="G16" s="94">
        <v>6991</v>
      </c>
      <c r="H16" s="94">
        <v>49695</v>
      </c>
      <c r="I16" s="94">
        <v>384093</v>
      </c>
      <c r="J16" s="94">
        <v>221675</v>
      </c>
    </row>
    <row r="17" spans="1:10" x14ac:dyDescent="0.15">
      <c r="A17" s="103"/>
      <c r="B17" s="106"/>
      <c r="C17" s="91"/>
      <c r="D17" s="93"/>
      <c r="E17" s="91"/>
      <c r="F17" s="91"/>
      <c r="G17" s="91"/>
      <c r="H17" s="91"/>
      <c r="I17" s="91"/>
      <c r="J17" s="91"/>
    </row>
    <row r="18" spans="1:10" x14ac:dyDescent="0.15">
      <c r="A18" s="103"/>
      <c r="B18" s="90" t="s">
        <v>16</v>
      </c>
      <c r="C18" s="91">
        <v>7252</v>
      </c>
      <c r="D18" s="93">
        <v>163240</v>
      </c>
      <c r="E18" s="91">
        <v>35076</v>
      </c>
      <c r="F18" s="91">
        <v>54758</v>
      </c>
      <c r="G18" s="91">
        <v>1611</v>
      </c>
      <c r="H18" s="91">
        <v>7287</v>
      </c>
      <c r="I18" s="91">
        <v>269224</v>
      </c>
      <c r="J18" s="91">
        <v>124068</v>
      </c>
    </row>
    <row r="19" spans="1:10" x14ac:dyDescent="0.15">
      <c r="A19" s="103"/>
      <c r="B19" s="90"/>
      <c r="C19" s="91"/>
      <c r="D19" s="93"/>
      <c r="E19" s="91"/>
      <c r="F19" s="91"/>
      <c r="G19" s="91"/>
      <c r="H19" s="91"/>
      <c r="I19" s="91"/>
      <c r="J19" s="91"/>
    </row>
    <row r="20" spans="1:10" x14ac:dyDescent="0.15">
      <c r="A20" s="103"/>
      <c r="B20" s="90" t="s">
        <v>0</v>
      </c>
      <c r="C20" s="91">
        <f>SUM(C16:C19)</f>
        <v>8763</v>
      </c>
      <c r="D20" s="93">
        <f>SUM(D16:D19)</f>
        <v>351407</v>
      </c>
      <c r="E20" s="91">
        <f>SUM(E16:E19)</f>
        <v>37433</v>
      </c>
      <c r="F20" s="91">
        <f t="shared" ref="F20:H20" si="1">SUM(F16:F19)</f>
        <v>190130</v>
      </c>
      <c r="G20" s="91">
        <f t="shared" si="1"/>
        <v>8602</v>
      </c>
      <c r="H20" s="91">
        <f t="shared" si="1"/>
        <v>56982</v>
      </c>
      <c r="I20" s="91">
        <f>C20+D20+SUM(E20:H21)</f>
        <v>653317</v>
      </c>
      <c r="J20" s="91">
        <f>SUM(J16:J19)</f>
        <v>345743</v>
      </c>
    </row>
    <row r="21" spans="1:10" x14ac:dyDescent="0.15">
      <c r="A21" s="104"/>
      <c r="B21" s="107"/>
      <c r="C21" s="100"/>
      <c r="D21" s="99"/>
      <c r="E21" s="100"/>
      <c r="F21" s="100"/>
      <c r="G21" s="100"/>
      <c r="H21" s="100"/>
      <c r="I21" s="100"/>
      <c r="J21" s="100"/>
    </row>
    <row r="22" spans="1:10" x14ac:dyDescent="0.15">
      <c r="A22" s="125" t="s">
        <v>37</v>
      </c>
      <c r="B22" s="89" t="s">
        <v>17</v>
      </c>
      <c r="C22" s="94" t="s">
        <v>121</v>
      </c>
      <c r="D22" s="92">
        <v>11517</v>
      </c>
      <c r="E22" s="94" t="s">
        <v>121</v>
      </c>
      <c r="F22" s="94">
        <v>23644</v>
      </c>
      <c r="G22" s="94" t="s">
        <v>121</v>
      </c>
      <c r="H22" s="94">
        <v>333</v>
      </c>
      <c r="I22" s="94">
        <v>35494</v>
      </c>
      <c r="J22" s="94">
        <v>24333</v>
      </c>
    </row>
    <row r="23" spans="1:10" x14ac:dyDescent="0.15">
      <c r="A23" s="126"/>
      <c r="B23" s="90"/>
      <c r="C23" s="91"/>
      <c r="D23" s="93"/>
      <c r="E23" s="91"/>
      <c r="F23" s="91"/>
      <c r="G23" s="91"/>
      <c r="H23" s="91"/>
      <c r="I23" s="91"/>
      <c r="J23" s="91"/>
    </row>
    <row r="24" spans="1:10" x14ac:dyDescent="0.15">
      <c r="A24" s="126"/>
      <c r="B24" s="90" t="s">
        <v>18</v>
      </c>
      <c r="C24" s="91" t="s">
        <v>120</v>
      </c>
      <c r="D24" s="93">
        <v>50410</v>
      </c>
      <c r="E24" s="91">
        <v>9151</v>
      </c>
      <c r="F24" s="91">
        <v>24658</v>
      </c>
      <c r="G24" s="91">
        <v>69</v>
      </c>
      <c r="H24" s="91">
        <v>284</v>
      </c>
      <c r="I24" s="91">
        <v>84572</v>
      </c>
      <c r="J24" s="91">
        <v>38201</v>
      </c>
    </row>
    <row r="25" spans="1:10" x14ac:dyDescent="0.15">
      <c r="A25" s="126"/>
      <c r="B25" s="108"/>
      <c r="C25" s="109"/>
      <c r="D25" s="110"/>
      <c r="E25" s="109"/>
      <c r="F25" s="109"/>
      <c r="G25" s="109"/>
      <c r="H25" s="109"/>
      <c r="I25" s="109"/>
      <c r="J25" s="109"/>
    </row>
    <row r="26" spans="1:10" x14ac:dyDescent="0.15">
      <c r="A26" s="126"/>
      <c r="B26" s="59" t="s">
        <v>54</v>
      </c>
      <c r="C26" s="60">
        <v>4</v>
      </c>
      <c r="D26" s="61">
        <v>2917</v>
      </c>
      <c r="E26" s="62">
        <v>10309</v>
      </c>
      <c r="F26" s="60">
        <v>3511</v>
      </c>
      <c r="G26" s="60">
        <v>361</v>
      </c>
      <c r="H26" s="60">
        <v>81159</v>
      </c>
      <c r="I26" s="60">
        <v>98261</v>
      </c>
      <c r="J26" s="60">
        <v>40445</v>
      </c>
    </row>
    <row r="27" spans="1:10" x14ac:dyDescent="0.15">
      <c r="A27" s="126"/>
      <c r="B27" s="59" t="s">
        <v>55</v>
      </c>
      <c r="C27" s="60">
        <v>1</v>
      </c>
      <c r="D27" s="61">
        <v>685</v>
      </c>
      <c r="E27" s="62" t="s">
        <v>34</v>
      </c>
      <c r="F27" s="60">
        <v>999</v>
      </c>
      <c r="G27" s="60">
        <v>129</v>
      </c>
      <c r="H27" s="60">
        <v>18095</v>
      </c>
      <c r="I27" s="60">
        <v>19909</v>
      </c>
      <c r="J27" s="60">
        <v>8987</v>
      </c>
    </row>
    <row r="28" spans="1:10" x14ac:dyDescent="0.15">
      <c r="A28" s="126"/>
      <c r="B28" s="59" t="s">
        <v>56</v>
      </c>
      <c r="C28" s="60" t="s">
        <v>121</v>
      </c>
      <c r="D28" s="61">
        <v>45</v>
      </c>
      <c r="E28" s="62" t="s">
        <v>34</v>
      </c>
      <c r="F28" s="60">
        <v>822</v>
      </c>
      <c r="G28" s="60" t="s">
        <v>34</v>
      </c>
      <c r="H28" s="60">
        <v>76</v>
      </c>
      <c r="I28" s="60">
        <v>943</v>
      </c>
      <c r="J28" s="60">
        <v>131</v>
      </c>
    </row>
    <row r="29" spans="1:10" x14ac:dyDescent="0.15">
      <c r="A29" s="126"/>
      <c r="B29" s="59" t="s">
        <v>57</v>
      </c>
      <c r="C29" s="60">
        <v>3272</v>
      </c>
      <c r="D29" s="61">
        <v>6464</v>
      </c>
      <c r="E29" s="62">
        <v>6557</v>
      </c>
      <c r="F29" s="60">
        <v>8792</v>
      </c>
      <c r="G29" s="60">
        <v>9825</v>
      </c>
      <c r="H29" s="60">
        <v>65998</v>
      </c>
      <c r="I29" s="60">
        <v>100908</v>
      </c>
      <c r="J29" s="189">
        <v>58908</v>
      </c>
    </row>
    <row r="30" spans="1:10" x14ac:dyDescent="0.15">
      <c r="A30" s="126"/>
      <c r="B30" s="63" t="s">
        <v>85</v>
      </c>
      <c r="C30" s="62">
        <v>325</v>
      </c>
      <c r="D30" s="64">
        <v>4322</v>
      </c>
      <c r="E30" s="62">
        <v>3726</v>
      </c>
      <c r="F30" s="62">
        <v>6352</v>
      </c>
      <c r="G30" s="62">
        <v>6015</v>
      </c>
      <c r="H30" s="62">
        <v>4932</v>
      </c>
      <c r="I30" s="60">
        <v>25672</v>
      </c>
      <c r="J30" s="62">
        <v>13657</v>
      </c>
    </row>
    <row r="31" spans="1:10" x14ac:dyDescent="0.15">
      <c r="A31" s="126"/>
      <c r="B31" s="111" t="s">
        <v>86</v>
      </c>
      <c r="C31" s="91">
        <f t="shared" ref="C31:J31" si="2">SUM(C26:C30)</f>
        <v>3602</v>
      </c>
      <c r="D31" s="93">
        <f t="shared" ref="D31" si="3">SUM(D26:D30)</f>
        <v>14433</v>
      </c>
      <c r="E31" s="91">
        <f t="shared" si="2"/>
        <v>20592</v>
      </c>
      <c r="F31" s="91">
        <f t="shared" si="2"/>
        <v>20476</v>
      </c>
      <c r="G31" s="91">
        <f t="shared" si="2"/>
        <v>16330</v>
      </c>
      <c r="H31" s="91">
        <f t="shared" si="2"/>
        <v>170260</v>
      </c>
      <c r="I31" s="91">
        <f>C31+D31+SUM(E31:H32)</f>
        <v>245693</v>
      </c>
      <c r="J31" s="113">
        <f>SUM(J26:J30)</f>
        <v>122128</v>
      </c>
    </row>
    <row r="32" spans="1:10" x14ac:dyDescent="0.15">
      <c r="A32" s="126"/>
      <c r="B32" s="112"/>
      <c r="C32" s="109"/>
      <c r="D32" s="110"/>
      <c r="E32" s="109"/>
      <c r="F32" s="109"/>
      <c r="G32" s="109"/>
      <c r="H32" s="109"/>
      <c r="I32" s="109"/>
      <c r="J32" s="114"/>
    </row>
    <row r="33" spans="1:10" x14ac:dyDescent="0.15">
      <c r="A33" s="126"/>
      <c r="B33" s="115" t="s">
        <v>20</v>
      </c>
      <c r="C33" s="116" t="s">
        <v>121</v>
      </c>
      <c r="D33" s="117">
        <v>36484</v>
      </c>
      <c r="E33" s="116" t="s">
        <v>34</v>
      </c>
      <c r="F33" s="116">
        <v>16613</v>
      </c>
      <c r="G33" s="116" t="s">
        <v>121</v>
      </c>
      <c r="H33" s="116" t="s">
        <v>121</v>
      </c>
      <c r="I33" s="116">
        <v>53097</v>
      </c>
      <c r="J33" s="116">
        <v>29968</v>
      </c>
    </row>
    <row r="34" spans="1:10" x14ac:dyDescent="0.15">
      <c r="A34" s="126"/>
      <c r="B34" s="106"/>
      <c r="C34" s="91"/>
      <c r="D34" s="93"/>
      <c r="E34" s="91"/>
      <c r="F34" s="91"/>
      <c r="G34" s="91"/>
      <c r="H34" s="91"/>
      <c r="I34" s="91"/>
      <c r="J34" s="91"/>
    </row>
    <row r="35" spans="1:10" x14ac:dyDescent="0.15">
      <c r="A35" s="126"/>
      <c r="B35" s="106" t="s">
        <v>21</v>
      </c>
      <c r="C35" s="91" t="s">
        <v>96</v>
      </c>
      <c r="D35" s="91" t="s">
        <v>96</v>
      </c>
      <c r="E35" s="91" t="s">
        <v>96</v>
      </c>
      <c r="F35" s="91">
        <v>56027</v>
      </c>
      <c r="G35" s="91" t="s">
        <v>96</v>
      </c>
      <c r="H35" s="91" t="s">
        <v>96</v>
      </c>
      <c r="I35" s="91">
        <v>56027</v>
      </c>
      <c r="J35" s="91">
        <v>37887</v>
      </c>
    </row>
    <row r="36" spans="1:10" x14ac:dyDescent="0.15">
      <c r="A36" s="126"/>
      <c r="B36" s="106"/>
      <c r="C36" s="91"/>
      <c r="D36" s="91"/>
      <c r="E36" s="91"/>
      <c r="F36" s="91"/>
      <c r="G36" s="91"/>
      <c r="H36" s="91"/>
      <c r="I36" s="91"/>
      <c r="J36" s="91"/>
    </row>
    <row r="37" spans="1:10" x14ac:dyDescent="0.15">
      <c r="A37" s="126"/>
      <c r="B37" s="106" t="s">
        <v>22</v>
      </c>
      <c r="C37" s="91">
        <v>15306</v>
      </c>
      <c r="D37" s="93">
        <v>9376</v>
      </c>
      <c r="E37" s="91">
        <v>5348</v>
      </c>
      <c r="F37" s="91">
        <v>6559</v>
      </c>
      <c r="G37" s="91">
        <v>73308</v>
      </c>
      <c r="H37" s="91">
        <v>330816</v>
      </c>
      <c r="I37" s="91">
        <v>440713</v>
      </c>
      <c r="J37" s="91">
        <v>213900</v>
      </c>
    </row>
    <row r="38" spans="1:10" x14ac:dyDescent="0.15">
      <c r="A38" s="126"/>
      <c r="B38" s="106"/>
      <c r="C38" s="91"/>
      <c r="D38" s="93"/>
      <c r="E38" s="91"/>
      <c r="F38" s="91"/>
      <c r="G38" s="91"/>
      <c r="H38" s="91"/>
      <c r="I38" s="91"/>
      <c r="J38" s="91"/>
    </row>
    <row r="39" spans="1:10" x14ac:dyDescent="0.15">
      <c r="A39" s="126"/>
      <c r="B39" s="111" t="s">
        <v>24</v>
      </c>
      <c r="C39" s="91" t="s">
        <v>121</v>
      </c>
      <c r="D39" s="93">
        <v>232</v>
      </c>
      <c r="E39" s="91">
        <v>702</v>
      </c>
      <c r="F39" s="91">
        <v>6447</v>
      </c>
      <c r="G39" s="91">
        <v>83</v>
      </c>
      <c r="H39" s="91">
        <v>255</v>
      </c>
      <c r="I39" s="91">
        <v>7719</v>
      </c>
      <c r="J39" s="91">
        <v>3017</v>
      </c>
    </row>
    <row r="40" spans="1:10" x14ac:dyDescent="0.15">
      <c r="A40" s="126"/>
      <c r="B40" s="111"/>
      <c r="C40" s="91"/>
      <c r="D40" s="93"/>
      <c r="E40" s="91"/>
      <c r="F40" s="91"/>
      <c r="G40" s="91"/>
      <c r="H40" s="91"/>
      <c r="I40" s="91"/>
      <c r="J40" s="91"/>
    </row>
    <row r="41" spans="1:10" x14ac:dyDescent="0.15">
      <c r="A41" s="126"/>
      <c r="B41" s="106" t="s">
        <v>0</v>
      </c>
      <c r="C41" s="91">
        <f>SUM(C22:C25,C31,C33:C40)</f>
        <v>18908</v>
      </c>
      <c r="D41" s="91">
        <f t="shared" ref="D41:J41" si="4">SUM(D22:D25,D31,D33:D40)</f>
        <v>122452</v>
      </c>
      <c r="E41" s="91">
        <f t="shared" si="4"/>
        <v>35793</v>
      </c>
      <c r="F41" s="91">
        <f t="shared" si="4"/>
        <v>154424</v>
      </c>
      <c r="G41" s="91">
        <f t="shared" si="4"/>
        <v>89790</v>
      </c>
      <c r="H41" s="91">
        <f t="shared" si="4"/>
        <v>501948</v>
      </c>
      <c r="I41" s="91">
        <f t="shared" si="4"/>
        <v>923315</v>
      </c>
      <c r="J41" s="113">
        <f>SUM(J22:J25,J31,J33:J40)</f>
        <v>469434</v>
      </c>
    </row>
    <row r="42" spans="1:10" x14ac:dyDescent="0.15">
      <c r="A42" s="127"/>
      <c r="B42" s="118"/>
      <c r="C42" s="100"/>
      <c r="D42" s="100"/>
      <c r="E42" s="100"/>
      <c r="F42" s="100"/>
      <c r="G42" s="100"/>
      <c r="H42" s="100"/>
      <c r="I42" s="100"/>
      <c r="J42" s="119"/>
    </row>
    <row r="43" spans="1:10" x14ac:dyDescent="0.15">
      <c r="A43" s="120" t="s">
        <v>25</v>
      </c>
      <c r="B43" s="121"/>
      <c r="C43" s="94">
        <f>SUM(C14,C20,C41)</f>
        <v>27671</v>
      </c>
      <c r="D43" s="92">
        <f t="shared" ref="D43:J43" si="5">SUM(D14,D20,D41)</f>
        <v>483105</v>
      </c>
      <c r="E43" s="92">
        <f t="shared" si="5"/>
        <v>73226</v>
      </c>
      <c r="F43" s="92">
        <f t="shared" si="5"/>
        <v>345839</v>
      </c>
      <c r="G43" s="92">
        <f t="shared" si="5"/>
        <v>98563</v>
      </c>
      <c r="H43" s="92">
        <f t="shared" si="5"/>
        <v>568006</v>
      </c>
      <c r="I43" s="92">
        <f t="shared" si="5"/>
        <v>1596410</v>
      </c>
      <c r="J43" s="124">
        <f>SUM(J14,J20,J41)</f>
        <v>822274</v>
      </c>
    </row>
    <row r="44" spans="1:10" x14ac:dyDescent="0.15">
      <c r="A44" s="122"/>
      <c r="B44" s="123"/>
      <c r="C44" s="100"/>
      <c r="D44" s="99"/>
      <c r="E44" s="99"/>
      <c r="F44" s="99"/>
      <c r="G44" s="99"/>
      <c r="H44" s="99"/>
      <c r="I44" s="99"/>
      <c r="J44" s="119"/>
    </row>
    <row r="45" spans="1:10" x14ac:dyDescent="0.15">
      <c r="A45" s="120" t="s">
        <v>60</v>
      </c>
      <c r="B45" s="121"/>
      <c r="C45" s="94" t="s">
        <v>35</v>
      </c>
      <c r="D45" s="93" t="s">
        <v>35</v>
      </c>
      <c r="E45" s="94" t="s">
        <v>35</v>
      </c>
      <c r="F45" s="94" t="s">
        <v>35</v>
      </c>
      <c r="G45" s="94">
        <v>6411</v>
      </c>
      <c r="H45" s="94">
        <v>159</v>
      </c>
      <c r="I45" s="94">
        <f>G45+H45</f>
        <v>6570</v>
      </c>
      <c r="J45" s="124">
        <v>2591</v>
      </c>
    </row>
    <row r="46" spans="1:10" x14ac:dyDescent="0.15">
      <c r="A46" s="122"/>
      <c r="B46" s="123"/>
      <c r="C46" s="100"/>
      <c r="D46" s="99"/>
      <c r="E46" s="100"/>
      <c r="F46" s="100"/>
      <c r="G46" s="100"/>
      <c r="H46" s="100"/>
      <c r="I46" s="100"/>
      <c r="J46" s="119"/>
    </row>
    <row r="47" spans="1:10" x14ac:dyDescent="0.15">
      <c r="A47" s="67"/>
      <c r="B47" s="68"/>
      <c r="C47" s="69" t="s">
        <v>26</v>
      </c>
      <c r="D47" s="67"/>
      <c r="E47" s="67"/>
      <c r="F47" s="67"/>
      <c r="G47" s="67"/>
      <c r="H47" s="67"/>
      <c r="I47" s="67"/>
      <c r="J47" s="67"/>
    </row>
    <row r="48" spans="1:10" x14ac:dyDescent="0.15">
      <c r="A48" s="44"/>
      <c r="B48" s="70"/>
      <c r="C48" s="71" t="s">
        <v>27</v>
      </c>
      <c r="D48" s="44"/>
      <c r="E48" s="44"/>
      <c r="F48" s="44"/>
      <c r="G48" s="44"/>
      <c r="H48" s="44"/>
      <c r="I48" s="44"/>
      <c r="J48" s="72"/>
    </row>
    <row r="49" spans="1:10" x14ac:dyDescent="0.15">
      <c r="A49" s="73"/>
      <c r="B49" s="73"/>
      <c r="C49" s="74" t="s">
        <v>28</v>
      </c>
      <c r="D49" s="73"/>
      <c r="E49" s="73"/>
      <c r="F49" s="73"/>
      <c r="G49" s="73"/>
      <c r="H49" s="73"/>
      <c r="I49" s="73"/>
      <c r="J49" s="72"/>
    </row>
  </sheetData>
  <mergeCells count="167">
    <mergeCell ref="A43:B44"/>
    <mergeCell ref="C43:C44"/>
    <mergeCell ref="D43:D44"/>
    <mergeCell ref="E43:E44"/>
    <mergeCell ref="F43:F44"/>
    <mergeCell ref="G43:G44"/>
    <mergeCell ref="H43:H44"/>
    <mergeCell ref="A22:A42"/>
    <mergeCell ref="J45:J46"/>
    <mergeCell ref="I43:I44"/>
    <mergeCell ref="J43:J44"/>
    <mergeCell ref="A45:B46"/>
    <mergeCell ref="C45:C46"/>
    <mergeCell ref="D45:D46"/>
    <mergeCell ref="E45:E46"/>
    <mergeCell ref="F45:F46"/>
    <mergeCell ref="G45:G46"/>
    <mergeCell ref="H45:H46"/>
    <mergeCell ref="I45:I46"/>
    <mergeCell ref="B41:B42"/>
    <mergeCell ref="C41:C42"/>
    <mergeCell ref="D41:D42"/>
    <mergeCell ref="E41:E42"/>
    <mergeCell ref="F41:F42"/>
    <mergeCell ref="G41:G42"/>
    <mergeCell ref="H41:H42"/>
    <mergeCell ref="I41:I42"/>
    <mergeCell ref="J41:J42"/>
    <mergeCell ref="F37:F38"/>
    <mergeCell ref="G37:G38"/>
    <mergeCell ref="H37:H38"/>
    <mergeCell ref="I37:I38"/>
    <mergeCell ref="J37:J38"/>
    <mergeCell ref="B39:B40"/>
    <mergeCell ref="C39:C40"/>
    <mergeCell ref="D39:D40"/>
    <mergeCell ref="E39:E40"/>
    <mergeCell ref="F39:F40"/>
    <mergeCell ref="B37:B38"/>
    <mergeCell ref="C37:C38"/>
    <mergeCell ref="D37:D38"/>
    <mergeCell ref="E37:E38"/>
    <mergeCell ref="G39:G40"/>
    <mergeCell ref="H39:H40"/>
    <mergeCell ref="I39:I40"/>
    <mergeCell ref="J39:J40"/>
    <mergeCell ref="B35:B36"/>
    <mergeCell ref="C35:C36"/>
    <mergeCell ref="D35:D36"/>
    <mergeCell ref="E35:E36"/>
    <mergeCell ref="F35:F36"/>
    <mergeCell ref="G35:G36"/>
    <mergeCell ref="H35:H36"/>
    <mergeCell ref="I35:I36"/>
    <mergeCell ref="J35:J36"/>
    <mergeCell ref="B33:B34"/>
    <mergeCell ref="C33:C34"/>
    <mergeCell ref="D33:D34"/>
    <mergeCell ref="E33:E34"/>
    <mergeCell ref="F33:F34"/>
    <mergeCell ref="G33:G34"/>
    <mergeCell ref="H33:H34"/>
    <mergeCell ref="I33:I34"/>
    <mergeCell ref="J33:J34"/>
    <mergeCell ref="H24:H25"/>
    <mergeCell ref="I24:I25"/>
    <mergeCell ref="J24:J25"/>
    <mergeCell ref="B31:B32"/>
    <mergeCell ref="C31:C32"/>
    <mergeCell ref="D31:D32"/>
    <mergeCell ref="E31:E32"/>
    <mergeCell ref="F31:F32"/>
    <mergeCell ref="G31:G32"/>
    <mergeCell ref="H31:H32"/>
    <mergeCell ref="I31:I32"/>
    <mergeCell ref="J31:J32"/>
    <mergeCell ref="B24:B25"/>
    <mergeCell ref="C24:C25"/>
    <mergeCell ref="D24:D25"/>
    <mergeCell ref="E24:E25"/>
    <mergeCell ref="F24:F25"/>
    <mergeCell ref="G24:G25"/>
    <mergeCell ref="B22:B23"/>
    <mergeCell ref="C22:C23"/>
    <mergeCell ref="D22:D23"/>
    <mergeCell ref="E22:E23"/>
    <mergeCell ref="F22:F23"/>
    <mergeCell ref="E20:E21"/>
    <mergeCell ref="F20:F21"/>
    <mergeCell ref="G20:G21"/>
    <mergeCell ref="H20:H21"/>
    <mergeCell ref="I20:I21"/>
    <mergeCell ref="J20:J21"/>
    <mergeCell ref="G22:G23"/>
    <mergeCell ref="H22:H23"/>
    <mergeCell ref="I22:I23"/>
    <mergeCell ref="J22:J23"/>
    <mergeCell ref="I14:I15"/>
    <mergeCell ref="J14:J15"/>
    <mergeCell ref="A16:A21"/>
    <mergeCell ref="B16:B17"/>
    <mergeCell ref="C16:C17"/>
    <mergeCell ref="D16:D17"/>
    <mergeCell ref="E16:E17"/>
    <mergeCell ref="F16:F17"/>
    <mergeCell ref="G16:G17"/>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D20:D21"/>
    <mergeCell ref="B14:B15"/>
    <mergeCell ref="C14:C15"/>
    <mergeCell ref="D14:D15"/>
    <mergeCell ref="E14:E15"/>
    <mergeCell ref="F14:F15"/>
    <mergeCell ref="G14:G15"/>
    <mergeCell ref="H14:H15"/>
    <mergeCell ref="B12:B13"/>
    <mergeCell ref="C12:C13"/>
    <mergeCell ref="D12:D13"/>
    <mergeCell ref="E12:E13"/>
    <mergeCell ref="F12:F13"/>
    <mergeCell ref="G12:G13"/>
    <mergeCell ref="E10:E11"/>
    <mergeCell ref="F10:F11"/>
    <mergeCell ref="G10:G11"/>
    <mergeCell ref="H10:H11"/>
    <mergeCell ref="I10:I11"/>
    <mergeCell ref="J10:J11"/>
    <mergeCell ref="H12:H13"/>
    <mergeCell ref="I12:I13"/>
    <mergeCell ref="J12:J13"/>
    <mergeCell ref="A1:J1"/>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 ref="D10:D11"/>
  </mergeCells>
  <phoneticPr fontId="3"/>
  <pageMargins left="0.51181102362204722" right="0.31496062992125984"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27年1月</vt:lpstr>
      <vt:lpstr>27年2月</vt:lpstr>
      <vt:lpstr>27年3月</vt:lpstr>
      <vt:lpstr>27年4月</vt:lpstr>
      <vt:lpstr>27年5月</vt:lpstr>
      <vt:lpstr>27年6月</vt:lpstr>
      <vt:lpstr>27年7月</vt:lpstr>
      <vt:lpstr>27年８月</vt:lpstr>
      <vt:lpstr>27年9月</vt:lpstr>
      <vt:lpstr>27年10月</vt:lpstr>
      <vt:lpstr>27年11月</vt:lpstr>
      <vt:lpstr>27年12月</vt:lpstr>
      <vt:lpstr>暦年</vt:lpstr>
      <vt:lpstr>暦年!Print_Area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USER9</dc:creator>
  <cp:lastModifiedBy>user08</cp:lastModifiedBy>
  <cp:lastPrinted>2016-08-10T05:24:57Z</cp:lastPrinted>
  <dcterms:created xsi:type="dcterms:W3CDTF">2013-08-20T00:12:08Z</dcterms:created>
  <dcterms:modified xsi:type="dcterms:W3CDTF">2016-08-10T05:29:11Z</dcterms:modified>
</cp:coreProperties>
</file>